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All clients" sheetId="2" state="visible" r:id="rId4"/>
    <sheet name="Client 1" sheetId="3" state="visible" r:id="rId5"/>
    <sheet name="Client 2" sheetId="4" state="visible" r:id="rId6"/>
    <sheet name="Client 3" sheetId="5" state="visible" r:id="rId7"/>
    <sheet name="Client 4" sheetId="6" state="visible" r:id="rId8"/>
    <sheet name="Client 5" sheetId="7" state="visible" r:id="rId9"/>
    <sheet name="Client 6" sheetId="8" state="visible" r:id="rId10"/>
    <sheet name="Example" sheetId="9" state="visible" r:id="rId11"/>
  </sheets>
  <definedNames>
    <definedName function="false" hidden="false" localSheetId="2" name="_xlnm.Print_Area" vbProcedure="false">'Client 1'!$A$1:$M$37</definedName>
    <definedName function="false" hidden="false" localSheetId="3" name="_xlnm.Print_Area" vbProcedure="false">'Client 2'!$A$1:$M$37</definedName>
    <definedName function="false" hidden="false" localSheetId="4" name="_xlnm.Print_Area" vbProcedure="false">'Client 3'!$A$1:$M$37</definedName>
    <definedName function="false" hidden="false" localSheetId="5" name="_xlnm.Print_Area" vbProcedure="false">'Client 4'!$A$1:$M$37</definedName>
    <definedName function="false" hidden="false" localSheetId="6" name="_xlnm.Print_Area" vbProcedure="false">'Client 5'!$A$1:$M$37</definedName>
    <definedName function="false" hidden="false" localSheetId="7" name="_xlnm.Print_Area" vbProcedure="false">'Client 6'!$A$1:$M$37</definedName>
    <definedName function="false" hidden="false" localSheetId="8" name="_xlnm.Print_Area" vbProcedure="false">Example!$A$1:$M$37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<sst xmlns="http://schemas.openxmlformats.org/spreadsheetml/2006/main" count="668" uniqueCount="125">
  <si>
    <t xml:space="preserve">Baseline capture sheet · onboarding (task K09)</t>
  </si>
  <si>
    <t xml:space="preserve">What it's for</t>
  </si>
  <si>
    <t xml:space="preserve">Before anything is switched on for a new client, record how their business runs today. The same numbers are captured again on day 14 and day 30. The day-30 proof sheet goes to Mahmoud for the case study. No baseline, no case study.</t>
  </si>
  <si>
    <t xml:space="preserve">When</t>
  </si>
  <si>
    <t xml:space="preserve">1) At the kickoff meeting, before setup starts.  2) Day 14 after kickoff.  3) Day 30 after kickoff. The client tab shows both due dates once the kickoff date is in.</t>
  </si>
  <si>
    <t xml:space="preserve">Steps</t>
  </si>
  <si>
    <t xml:space="preserve">1. Take the next empty Client tab and fill the yellow cells at the top.
2. At kickoff, fill the Kickoff column with the client, from their call log, inbox and calendar.
3. On day 14 and day 30, fill those columns the same way, with the same 7-day window.
4. Read each number back to the client and mark it Verified.
5. When the proof sheet at the bottom says Ready, send it to Mahmoud and enter the date at the top.
6. The All clients tab shows what is due next for everyone, and whether the Day 30 gate line is met.</t>
  </si>
  <si>
    <t xml:space="preserve">Rules</t>
  </si>
  <si>
    <t xml:space="preserve">Always the 7 days before the capture date. Same source every time. First reply time is the median, not the average. If a number can't be measured, leave it blank and say why in Notes. Never estimate: the case study has to survive the client checking it.</t>
  </si>
  <si>
    <t xml:space="preserve">Colours</t>
  </si>
  <si>
    <t xml:space="preserve">Yellow = you fill it in. Lilac = calculated, don't type over it. The Example tab (last) shows a filled-in client with made-up numbers.</t>
  </si>
  <si>
    <t xml:space="preserve">Assumption to confirm</t>
  </si>
  <si>
    <t xml:space="preserve">Day 14 and day 30 count from the kickoff date. If the team decides to count from go-live instead, change the formulas in H4 and H5 of each client tab to use B8.</t>
  </si>
  <si>
    <t xml:space="preserve">Capacity</t>
  </si>
  <si>
    <t xml:space="preserve">Six client tabs, matching the plan's onboarding ramp (K10, K11, K14, K18). For a seventh, copy a Client tab and add a row to All clients.</t>
  </si>
  <si>
    <t xml:space="preserve">The five metrics</t>
  </si>
  <si>
    <t xml:space="preserve">Metric</t>
  </si>
  <si>
    <t xml:space="preserve">Unit</t>
  </si>
  <si>
    <t xml:space="preserve">Better when</t>
  </si>
  <si>
    <t xml:space="preserve">Source</t>
  </si>
  <si>
    <t xml:space="preserve">How to measure</t>
  </si>
  <si>
    <t xml:space="preserve">By niche</t>
  </si>
  <si>
    <t xml:space="preserve">Missed calls a week</t>
  </si>
  <si>
    <t xml:space="preserve">calls</t>
  </si>
  <si>
    <t xml:space="preserve">Lower</t>
  </si>
  <si>
    <t xml:space="preserve">Call log</t>
  </si>
  <si>
    <t xml:space="preserve">Inbound calls not answered and not returned, in the 7 days before the capture date.</t>
  </si>
  <si>
    <t xml:space="preserve">Include WhatsApp calls if the business takes calls there.</t>
  </si>
  <si>
    <t xml:space="preserve">First reply time (median)</t>
  </si>
  <si>
    <t xml:space="preserve">minutes</t>
  </si>
  <si>
    <t xml:space="preserve">Inbox</t>
  </si>
  <si>
    <t xml:space="preserve">New enquiries from the 7 days before capture (up to 20, all channels). Minutes from their message to the first reply for each. Enter the median, not the average.</t>
  </si>
  <si>
    <t xml:space="preserve">Count every channel the business answers on.</t>
  </si>
  <si>
    <t xml:space="preserve">No-show rate</t>
  </si>
  <si>
    <t xml:space="preserve">%</t>
  </si>
  <si>
    <t xml:space="preserve">Calendar</t>
  </si>
  <si>
    <t xml:space="preserve">No-shows ÷ appointments due in the 7 days before capture. Enter both counts; the rate calculates.</t>
  </si>
  <si>
    <t xml:space="preserve">Clinics: missed appointment. Salons and spas: missed slot. Home services: nobody home for the visit.</t>
  </si>
  <si>
    <t xml:space="preserve">Dormant list size</t>
  </si>
  <si>
    <t xml:space="preserve">contacts</t>
  </si>
  <si>
    <t xml:space="preserve">Customer list</t>
  </si>
  <si>
    <t xml:space="preserve">Past customers with a phone number and no visit or purchase in the last 90 days.</t>
  </si>
  <si>
    <t xml:space="preserve">Use the client's own list: patient records, a client book, or past invoices.</t>
  </si>
  <si>
    <t xml:space="preserve">Bookings a week</t>
  </si>
  <si>
    <t xml:space="preserve">bookings</t>
  </si>
  <si>
    <t xml:space="preserve">Higher</t>
  </si>
  <si>
    <t xml:space="preserve">New bookings made in the 7 days before capture, whatever date they are for.</t>
  </si>
  <si>
    <t xml:space="preserve">Clinics: a confirmed appointment. Salons and spas: a confirmed slot. Home services: a scheduled visit.</t>
  </si>
  <si>
    <t xml:space="preserve">All clients · baseline status</t>
  </si>
  <si>
    <t xml:space="preserve">Nothing to type here. It reads the six client tabs. Numbers captured are out of the five metrics.</t>
  </si>
  <si>
    <t xml:space="preserve">Numbers captured (of 5)</t>
  </si>
  <si>
    <t xml:space="preserve">Tab</t>
  </si>
  <si>
    <t xml:space="preserve">Client</t>
  </si>
  <si>
    <t xml:space="preserve">Niche</t>
  </si>
  <si>
    <t xml:space="preserve">Kickoff</t>
  </si>
  <si>
    <t xml:space="preserve">Day 14 due</t>
  </si>
  <si>
    <t xml:space="preserve">Day 30 due</t>
  </si>
  <si>
    <t xml:space="preserve">Day 14</t>
  </si>
  <si>
    <t xml:space="preserve">Day 30</t>
  </si>
  <si>
    <t xml:space="preserve">Verified</t>
  </si>
  <si>
    <t xml:space="preserve">Release</t>
  </si>
  <si>
    <t xml:space="preserve">Sent to Mahmoud</t>
  </si>
  <si>
    <t xml:space="preserve">Next action</t>
  </si>
  <si>
    <t xml:space="preserve">Client 1</t>
  </si>
  <si>
    <t xml:space="preserve">Client 2</t>
  </si>
  <si>
    <t xml:space="preserve">Client 3</t>
  </si>
  <si>
    <t xml:space="preserve">Client 4</t>
  </si>
  <si>
    <t xml:space="preserve">Client 5</t>
  </si>
  <si>
    <t xml:space="preserve">Client 6</t>
  </si>
  <si>
    <t xml:space="preserve">Day 30 gate · baseline numbers captured for every client</t>
  </si>
  <si>
    <t xml:space="preserve">Baseline capture · Client 1</t>
  </si>
  <si>
    <t xml:space="preserve">Fill the yellow cells. Everything else calculates. Capture at kickoff, day 14 and day 30, from the client's own records, never from memory.</t>
  </si>
  <si>
    <t xml:space="preserve">Client name</t>
  </si>
  <si>
    <t xml:space="preserve">Day 14 capture due</t>
  </si>
  <si>
    <t xml:space="preserve">Day 14 and day 30 count from the kickoff date.</t>
  </si>
  <si>
    <t xml:space="preserve">Day 30 capture due</t>
  </si>
  <si>
    <t xml:space="preserve">System(s) sold</t>
  </si>
  <si>
    <t xml:space="preserve">Captured by</t>
  </si>
  <si>
    <t xml:space="preserve">Kickoff date</t>
  </si>
  <si>
    <t xml:space="preserve">Release signed</t>
  </si>
  <si>
    <t xml:space="preserve">Go-live date</t>
  </si>
  <si>
    <t xml:space="preserve">Proof sent to Mahmoud</t>
  </si>
  <si>
    <t xml:space="preserve">1 · Capture</t>
  </si>
  <si>
    <t xml:space="preserve">Change</t>
  </si>
  <si>
    <t xml:space="preserve">% change</t>
  </si>
  <si>
    <t xml:space="preserve">Result</t>
  </si>
  <si>
    <t xml:space="preserve">Verified with client</t>
  </si>
  <si>
    <t xml:space="preserve">Notes</t>
  </si>
  <si>
    <t xml:space="preserve">Date captured</t>
  </si>
  <si>
    <t xml:space="preserve">The day you took each set of numbers.</t>
  </si>
  <si>
    <t xml:space="preserve">Appointments due</t>
  </si>
  <si>
    <t xml:space="preserve">count</t>
  </si>
  <si>
    <t xml:space="preserve">(input)</t>
  </si>
  <si>
    <t xml:space="preserve">Appointments that were due in the 7 days before capture. Only used to work out the no-show rate.</t>
  </si>
  <si>
    <t xml:space="preserve">No-shows</t>
  </si>
  <si>
    <t xml:space="preserve">Of those appointments, how many did not come and did not cancel.</t>
  </si>
  <si>
    <t xml:space="preserve">Calculated</t>
  </si>
  <si>
    <t xml:space="preserve">No-shows ÷ appointments due. Calculated from the two rows above; do not type here.</t>
  </si>
  <si>
    <t xml:space="preserve">Change and Result compare the latest capture (day 30, or day 14 until then) with kickoff.</t>
  </si>
  <si>
    <t xml:space="preserve">2 · Proof sheet · kickoff vs day 30 (this block goes to Mahmoud)</t>
  </si>
  <si>
    <t xml:space="preserve">System sold</t>
  </si>
  <si>
    <t xml:space="preserve">Live since</t>
  </si>
  <si>
    <t xml:space="preserve">kickoff</t>
  </si>
  <si>
    <t xml:space="preserve">day 30</t>
  </si>
  <si>
    <t xml:space="preserve">Before</t>
  </si>
  <si>
    <t xml:space="preserve">After</t>
  </si>
  <si>
    <t xml:space="preserve">Headline line (ready to quote)</t>
  </si>
  <si>
    <t xml:space="preserve">Day-30 numbers complete</t>
  </si>
  <si>
    <t xml:space="preserve">Verified with the client</t>
  </si>
  <si>
    <t xml:space="preserve">Client quote (their words)</t>
  </si>
  <si>
    <t xml:space="preserve">Ready for Mahmoud</t>
  </si>
  <si>
    <t xml:space="preserve">Ready = all five day-30 numbers in, all verified, release signed.</t>
  </si>
  <si>
    <t xml:space="preserve">Baseline capture · Client 2</t>
  </si>
  <si>
    <t xml:space="preserve">Baseline capture · Client 3</t>
  </si>
  <si>
    <t xml:space="preserve">Baseline capture · Client 4</t>
  </si>
  <si>
    <t xml:space="preserve">Baseline capture · Client 5</t>
  </si>
  <si>
    <t xml:space="preserve">Baseline capture · Client 6</t>
  </si>
  <si>
    <t xml:space="preserve">Baseline capture · Example (made-up numbers)</t>
  </si>
  <si>
    <t xml:space="preserve">Example dental clinic (made up)</t>
  </si>
  <si>
    <t xml:space="preserve">Clinic</t>
  </si>
  <si>
    <t xml:space="preserve">Missed-call recovery + reminders</t>
  </si>
  <si>
    <t xml:space="preserve">Keroles</t>
  </si>
  <si>
    <t xml:space="preserve">Yes</t>
  </si>
  <si>
    <t xml:space="preserve">From the clinic's phone line history</t>
  </si>
  <si>
    <t xml:space="preserve">“We used to lose the evening calls completely. Now every one gets a reply.”</t>
  </si>
</sst>
</file>

<file path=xl/styles.xml><?xml version="1.0" encoding="utf-8"?>
<styleSheet xmlns="http://schemas.openxmlformats.org/spreadsheetml/2006/main">
  <numFmts count="10">
    <numFmt numFmtId="164" formatCode="General"/>
    <numFmt numFmtId="165" formatCode="d\ mmm"/>
    <numFmt numFmtId="166" formatCode="General"/>
    <numFmt numFmtId="167" formatCode="d\ mmm\ yyyy"/>
    <numFmt numFmtId="168" formatCode="0"/>
    <numFmt numFmtId="169" formatCode="\+#,##0;\-#,##0;0"/>
    <numFmt numFmtId="170" formatCode="\+0%;\-0%;0%"/>
    <numFmt numFmtId="171" formatCode="0%"/>
    <numFmt numFmtId="172" formatCode="\+0.0%;\-0.0%;0"/>
    <numFmt numFmtId="173" formatCode="#,##0"/>
  </numFmts>
  <fonts count="2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1"/>
      <color rgb="FF6D00C1"/>
      <name val="Arial"/>
      <family val="0"/>
      <charset val="1"/>
    </font>
    <font>
      <sz val="10"/>
      <color rgb="FF1F1A2E"/>
      <name val="Arial"/>
      <family val="0"/>
      <charset val="1"/>
    </font>
    <font>
      <b val="true"/>
      <sz val="12"/>
      <color rgb="FFFFFFFF"/>
      <name val="Arial"/>
      <family val="0"/>
      <charset val="1"/>
    </font>
    <font>
      <b val="true"/>
      <sz val="9"/>
      <color rgb="FFFFFFFF"/>
      <name val="Arial"/>
      <family val="0"/>
      <charset val="1"/>
    </font>
    <font>
      <b val="true"/>
      <sz val="9"/>
      <color rgb="FF1F1A2E"/>
      <name val="Arial"/>
      <family val="0"/>
      <charset val="1"/>
    </font>
    <font>
      <sz val="9"/>
      <color rgb="FF1F1A2E"/>
      <name val="Arial"/>
      <family val="0"/>
      <charset val="1"/>
    </font>
    <font>
      <i val="true"/>
      <sz val="9"/>
      <color rgb="FF6B6680"/>
      <name val="Arial"/>
      <family val="0"/>
      <charset val="1"/>
    </font>
    <font>
      <b val="true"/>
      <sz val="8"/>
      <color rgb="FF6B6680"/>
      <name val="Arial"/>
      <family val="0"/>
      <charset val="1"/>
    </font>
    <font>
      <sz val="10"/>
      <color rgb="FF6B6680"/>
      <name val="Arial"/>
      <family val="0"/>
      <charset val="1"/>
    </font>
    <font>
      <b val="true"/>
      <sz val="10"/>
      <color rgb="FF1F1A2E"/>
      <name val="Arial"/>
      <family val="0"/>
      <charset val="1"/>
    </font>
    <font>
      <b val="true"/>
      <sz val="10"/>
      <color rgb="FF6D00C1"/>
      <name val="Arial"/>
      <family val="0"/>
      <charset val="1"/>
    </font>
    <font>
      <b val="true"/>
      <sz val="11"/>
      <color rgb="FF1F1A2E"/>
      <name val="Arial"/>
      <family val="0"/>
      <charset val="1"/>
    </font>
    <font>
      <b val="true"/>
      <sz val="10"/>
      <color rgb="FF6B6680"/>
      <name val="Arial"/>
      <family val="0"/>
      <charset val="1"/>
    </font>
    <font>
      <sz val="10"/>
      <color rgb="FF1F3FBF"/>
      <name val="Arial"/>
      <family val="0"/>
      <charset val="1"/>
    </font>
    <font>
      <i val="true"/>
      <sz val="8"/>
      <color rgb="FF6B6680"/>
      <name val="Arial"/>
      <family val="0"/>
      <charset val="1"/>
    </font>
    <font>
      <sz val="9"/>
      <color rgb="FF6B6680"/>
      <name val="Arial"/>
      <family val="0"/>
      <charset val="1"/>
    </font>
    <font>
      <sz val="8"/>
      <color rgb="FF6B6680"/>
      <name val="Arial"/>
      <family val="0"/>
      <charset val="1"/>
    </font>
    <font>
      <sz val="11"/>
      <color rgb="FF1F1A2E"/>
      <name val="Arial"/>
      <family val="0"/>
      <charset val="1"/>
    </font>
    <font>
      <sz val="10"/>
      <color rgb="FF6D00C1"/>
      <name val="Arial"/>
      <family val="0"/>
      <charset val="1"/>
    </font>
  </fonts>
  <fills count="7">
    <fill>
      <patternFill patternType="none"/>
    </fill>
    <fill>
      <patternFill patternType="gray125"/>
    </fill>
    <fill>
      <patternFill patternType="solid">
        <fgColor rgb="FF6D00C1"/>
        <bgColor rgb="FF800080"/>
      </patternFill>
    </fill>
    <fill>
      <patternFill patternType="solid">
        <fgColor rgb="FFF20089"/>
        <bgColor rgb="FFFF00FF"/>
      </patternFill>
    </fill>
    <fill>
      <patternFill patternType="solid">
        <fgColor rgb="FFFFF4C2"/>
        <bgColor rgb="FFFFFF99"/>
      </patternFill>
    </fill>
    <fill>
      <patternFill patternType="solid">
        <fgColor rgb="FFF4EEFB"/>
        <bgColor rgb="FFFAFAFC"/>
      </patternFill>
    </fill>
    <fill>
      <patternFill patternType="solid">
        <fgColor rgb="FFFAFAFC"/>
        <bgColor rgb="FFFFFFFF"/>
      </patternFill>
    </fill>
  </fills>
  <borders count="3">
    <border diagonalUp="false" diagonalDown="false">
      <left/>
      <right/>
      <top/>
      <bottom/>
      <diagonal/>
    </border>
    <border diagonalUp="false" diagonalDown="false">
      <left style="thin">
        <color rgb="FFD9D2E6"/>
      </left>
      <right style="thin">
        <color rgb="FFD9D2E6"/>
      </right>
      <top style="thin">
        <color rgb="FFD9D2E6"/>
      </top>
      <bottom style="thin">
        <color rgb="FFD9D2E6"/>
      </bottom>
      <diagonal/>
    </border>
    <border diagonalUp="false" diagonalDown="false">
      <left style="thin">
        <color rgb="FFD9D2E6"/>
      </left>
      <right/>
      <top style="thin">
        <color rgb="FFD9D2E6"/>
      </top>
      <bottom style="thin">
        <color rgb="FFD9D2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3" borderId="0" xfId="0" applyFont="true" applyBorder="true" applyAlignment="true" applyProtection="false">
      <alignment horizontal="general" vertical="center" textRotation="0" wrapText="false" indent="1"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fals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5" fontId="6" fillId="0" borderId="1" xfId="0" applyFont="true" applyBorder="true" applyAlignment="true" applyProtection="false">
      <alignment horizontal="center" vertical="center" textRotation="0" wrapText="false" indent="0" shrinkToFit="false"/>
      <protection locked="true" hidden="false"/>
    </xf>
    <xf numFmtId="166"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18" fillId="4"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center" textRotation="0" wrapText="false" indent="0" shrinkToFit="false"/>
      <protection locked="true" hidden="false"/>
    </xf>
    <xf numFmtId="167" fontId="6" fillId="5" borderId="0" xfId="0" applyFont="true" applyBorder="true" applyAlignment="true" applyProtection="false">
      <alignment horizontal="left"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7" fontId="18" fillId="4" borderId="1" xfId="0" applyFont="true" applyBorder="true" applyAlignment="true" applyProtection="false">
      <alignment horizontal="left" vertical="bottom" textRotation="0" wrapText="false" indent="0" shrinkToFit="false"/>
      <protection locked="true" hidden="false"/>
    </xf>
    <xf numFmtId="165" fontId="18" fillId="4" borderId="1" xfId="0" applyFont="true" applyBorder="true" applyAlignment="true" applyProtection="false">
      <alignment horizontal="center" vertical="center" textRotation="0" wrapText="fals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20" fillId="0" borderId="1" xfId="0" applyFont="true" applyBorder="true" applyAlignment="true" applyProtection="false">
      <alignment horizontal="general" vertical="top" textRotation="0" wrapText="true" indent="0" shrinkToFit="false"/>
      <protection locked="true" hidden="false"/>
    </xf>
    <xf numFmtId="168" fontId="18" fillId="4" borderId="1" xfId="0" applyFont="true" applyBorder="true" applyAlignment="true" applyProtection="false">
      <alignment horizontal="center" vertical="center" textRotation="0" wrapText="false" indent="0" shrinkToFit="false"/>
      <protection locked="true" hidden="false"/>
    </xf>
    <xf numFmtId="169" fontId="6" fillId="5" borderId="1" xfId="0" applyFont="true" applyBorder="true" applyAlignment="true" applyProtection="false">
      <alignment horizontal="center" vertical="center" textRotation="0" wrapText="false" indent="0" shrinkToFit="false"/>
      <protection locked="true" hidden="false"/>
    </xf>
    <xf numFmtId="170" fontId="6" fillId="5" borderId="1" xfId="0" applyFont="true" applyBorder="true" applyAlignment="true" applyProtection="false">
      <alignment horizontal="center" vertical="center" textRotation="0" wrapText="false" indent="0" shrinkToFit="false"/>
      <protection locked="true" hidden="false"/>
    </xf>
    <xf numFmtId="164" fontId="14" fillId="5" borderId="1" xfId="0" applyFont="true" applyBorder="true" applyAlignment="true" applyProtection="false">
      <alignment horizontal="center" vertical="center" textRotation="0" wrapText="false" indent="0" shrinkToFit="false"/>
      <protection locked="true" hidden="false"/>
    </xf>
    <xf numFmtId="164" fontId="18" fillId="4" borderId="1" xfId="0" applyFont="true" applyBorder="true" applyAlignment="true" applyProtection="false">
      <alignment horizontal="center" vertical="center" textRotation="0" wrapText="false" indent="0" shrinkToFit="false"/>
      <protection locked="true" hidden="false"/>
    </xf>
    <xf numFmtId="164" fontId="21" fillId="0" borderId="1" xfId="0" applyFont="true" applyBorder="true" applyAlignment="true" applyProtection="false">
      <alignment horizontal="general" vertical="top" textRotation="0" wrapText="true" indent="0" shrinkToFit="false"/>
      <protection locked="true" hidden="false"/>
    </xf>
    <xf numFmtId="164" fontId="18" fillId="4"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71" fontId="14" fillId="5" borderId="1" xfId="0" applyFont="true" applyBorder="true" applyAlignment="true" applyProtection="false">
      <alignment horizontal="center" vertical="center" textRotation="0" wrapText="false" indent="0" shrinkToFit="false"/>
      <protection locked="true" hidden="false"/>
    </xf>
    <xf numFmtId="172" fontId="6" fillId="5" borderId="1" xfId="0" applyFont="true" applyBorder="true" applyAlignment="true" applyProtection="false">
      <alignment horizontal="center" vertical="center" textRotation="0" wrapText="false" indent="0" shrinkToFit="false"/>
      <protection locked="true" hidden="false"/>
    </xf>
    <xf numFmtId="173" fontId="18" fillId="4" borderId="1" xfId="0" applyFont="true" applyBorder="true" applyAlignment="true" applyProtection="false">
      <alignment horizontal="center" vertical="center" textRotation="0" wrapText="false" indent="0" shrinkToFit="false"/>
      <protection locked="true" hidden="false"/>
    </xf>
    <xf numFmtId="167" fontId="16" fillId="0" borderId="0" xfId="0" applyFont="true" applyBorder="true" applyAlignment="true" applyProtection="false">
      <alignment horizontal="left" vertical="bottom" textRotation="0" wrapText="false" indent="0" shrinkToFit="false"/>
      <protection locked="true" hidden="false"/>
    </xf>
    <xf numFmtId="164" fontId="19" fillId="0" borderId="0" xfId="0" applyFont="true" applyBorder="false" applyAlignment="true" applyProtection="false">
      <alignment horizontal="center" vertical="center" textRotation="0" wrapText="false" indent="0" shrinkToFit="false"/>
      <protection locked="true" hidden="false"/>
    </xf>
    <xf numFmtId="164" fontId="8" fillId="2" borderId="1" xfId="0" applyFont="true" applyBorder="true" applyAlignment="true" applyProtection="false">
      <alignment horizontal="general" vertical="center" textRotation="0" wrapText="false" indent="0" shrinkToFit="false"/>
      <protection locked="true" hidden="false"/>
    </xf>
    <xf numFmtId="164" fontId="8" fillId="2" borderId="1" xfId="0" applyFont="true" applyBorder="true" applyAlignment="true" applyProtection="false">
      <alignment horizontal="center" vertical="center" textRotation="0" wrapText="false" indent="0" shrinkToFit="false"/>
      <protection locked="true" hidden="false"/>
    </xf>
    <xf numFmtId="164" fontId="8" fillId="2" borderId="0" xfId="0" applyFont="true" applyBorder="true" applyAlignment="true" applyProtection="false">
      <alignment horizontal="general" vertical="center"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8" fontId="22" fillId="0" borderId="1" xfId="0" applyFont="true" applyBorder="true" applyAlignment="true" applyProtection="false">
      <alignment horizontal="center" vertical="center" textRotation="0" wrapText="false" indent="0" shrinkToFit="false"/>
      <protection locked="true" hidden="false"/>
    </xf>
    <xf numFmtId="168" fontId="16" fillId="0" borderId="1" xfId="0" applyFont="true" applyBorder="true" applyAlignment="true" applyProtection="false">
      <alignment horizontal="center" vertical="center" textRotation="0" wrapText="false" indent="0" shrinkToFit="false"/>
      <protection locked="true" hidden="false"/>
    </xf>
    <xf numFmtId="170" fontId="22" fillId="0" borderId="1" xfId="0" applyFont="true" applyBorder="true" applyAlignment="true" applyProtection="false">
      <alignment horizontal="center" vertical="center" textRotation="0" wrapText="false" indent="0" shrinkToFit="false"/>
      <protection locked="tru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71" fontId="22" fillId="0" borderId="1" xfId="0" applyFont="true" applyBorder="true" applyAlignment="true" applyProtection="false">
      <alignment horizontal="center" vertical="center" textRotation="0" wrapText="false" indent="0" shrinkToFit="false"/>
      <protection locked="true" hidden="false"/>
    </xf>
    <xf numFmtId="171" fontId="16" fillId="0" borderId="1" xfId="0" applyFont="true" applyBorder="true" applyAlignment="true" applyProtection="false">
      <alignment horizontal="center" vertical="center" textRotation="0" wrapText="false" indent="0" shrinkToFit="false"/>
      <protection locked="true" hidden="false"/>
    </xf>
    <xf numFmtId="173" fontId="22" fillId="0" borderId="1" xfId="0" applyFont="true" applyBorder="true" applyAlignment="true" applyProtection="false">
      <alignment horizontal="center" vertical="center" textRotation="0" wrapText="false" indent="0" shrinkToFit="false"/>
      <protection locked="true" hidden="false"/>
    </xf>
    <xf numFmtId="173" fontId="16" fillId="0" borderId="1"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8" fillId="4"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1B7A3D"/>
      </font>
      <fill>
        <patternFill>
          <bgColor rgb="FFDDF3E4"/>
        </patternFill>
      </fill>
    </dxf>
    <dxf>
      <font>
        <name val="Arial"/>
        <charset val="1"/>
        <family val="0"/>
        <b val="1"/>
        <color rgb="FFB00030"/>
      </font>
      <fill>
        <patternFill>
          <bgColor rgb="FFFBE0E6"/>
        </patternFill>
      </fill>
    </dxf>
    <dxf>
      <font>
        <name val="Arial"/>
        <charset val="1"/>
        <family val="0"/>
        <b val="1"/>
        <color rgb="FF1B7A3D"/>
      </font>
    </dxf>
  </dxfs>
  <colors>
    <indexedColors>
      <rgbColor rgb="FF000000"/>
      <rgbColor rgb="FFFFFFFF"/>
      <rgbColor rgb="FFFF0000"/>
      <rgbColor rgb="FF00FF00"/>
      <rgbColor rgb="FF0000FF"/>
      <rgbColor rgb="FFFFFF00"/>
      <rgbColor rgb="FFF20089"/>
      <rgbColor rgb="FF00FFFF"/>
      <rgbColor rgb="FFB00030"/>
      <rgbColor rgb="FF1B7A3D"/>
      <rgbColor rgb="FF000080"/>
      <rgbColor rgb="FF808000"/>
      <rgbColor rgb="FF6D00C1"/>
      <rgbColor rgb="FF008080"/>
      <rgbColor rgb="FFB9B3C9"/>
      <rgbColor rgb="FF808080"/>
      <rgbColor rgb="FF9999FF"/>
      <rgbColor rgb="FF993366"/>
      <rgbColor rgb="FFFFF4C2"/>
      <rgbColor rgb="FFFAFAFC"/>
      <rgbColor rgb="FF660066"/>
      <rgbColor rgb="FFFF8080"/>
      <rgbColor rgb="FF0066CC"/>
      <rgbColor rgb="FFD9D2E6"/>
      <rgbColor rgb="FF000080"/>
      <rgbColor rgb="FFFF00FF"/>
      <rgbColor rgb="FFFFFF00"/>
      <rgbColor rgb="FF00FFFF"/>
      <rgbColor rgb="FF800080"/>
      <rgbColor rgb="FF800000"/>
      <rgbColor rgb="FF008080"/>
      <rgbColor rgb="FF0000FF"/>
      <rgbColor rgb="FF00CCFF"/>
      <rgbColor rgb="FFF4EEFB"/>
      <rgbColor rgb="FFDDF3E4"/>
      <rgbColor rgb="FFFFFF99"/>
      <rgbColor rgb="FF99CCFF"/>
      <rgbColor rgb="FFFF99CC"/>
      <rgbColor rgb="FFCC99FF"/>
      <rgbColor rgb="FFFBE0E6"/>
      <rgbColor rgb="FF3366FF"/>
      <rgbColor rgb="FF33CCCC"/>
      <rgbColor rgb="FF99CC00"/>
      <rgbColor rgb="FFFFCC00"/>
      <rgbColor rgb="FFFF9900"/>
      <rgbColor rgb="FFFF6600"/>
      <rgbColor rgb="FF6B6680"/>
      <rgbColor rgb="FF969696"/>
      <rgbColor rgb="FF003366"/>
      <rgbColor rgb="FF339966"/>
      <rgbColor rgb="FF003300"/>
      <rgbColor rgb="FF333300"/>
      <rgbColor rgb="FF993300"/>
      <rgbColor rgb="FF993366"/>
      <rgbColor rgb="FF1F3FBF"/>
      <rgbColor rgb="FF1F1A2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10"/>
    <col collapsed="false" customWidth="true" hidden="false" outlineLevel="0" max="4" min="4" style="0" width="14"/>
    <col collapsed="false" customWidth="true" hidden="false" outlineLevel="0" max="5" min="5" style="0" width="60"/>
    <col collapsed="false" customWidth="true" hidden="false" outlineLevel="0" max="6" min="6" style="0" width="44"/>
  </cols>
  <sheetData>
    <row r="1" customFormat="false" ht="30" hidden="false" customHeight="true" outlineLevel="0" collapsed="false">
      <c r="A1" s="1" t="s">
        <v>0</v>
      </c>
      <c r="B1" s="1"/>
      <c r="C1" s="1"/>
      <c r="D1" s="1"/>
      <c r="E1" s="1"/>
      <c r="F1" s="1"/>
    </row>
    <row r="3" customFormat="false" ht="30" hidden="false" customHeight="true" outlineLevel="0" collapsed="false">
      <c r="A3" s="2" t="s">
        <v>1</v>
      </c>
      <c r="B3" s="3" t="s">
        <v>2</v>
      </c>
      <c r="C3" s="3"/>
      <c r="D3" s="3"/>
      <c r="E3" s="3"/>
      <c r="F3" s="3"/>
    </row>
    <row r="4" customFormat="false" ht="30" hidden="false" customHeight="true" outlineLevel="0" collapsed="false">
      <c r="A4" s="2" t="s">
        <v>3</v>
      </c>
      <c r="B4" s="3" t="s">
        <v>4</v>
      </c>
      <c r="C4" s="3"/>
      <c r="D4" s="3"/>
      <c r="E4" s="3"/>
      <c r="F4" s="3"/>
    </row>
    <row r="5" customFormat="false" ht="90" hidden="false" customHeight="true" outlineLevel="0" collapsed="false">
      <c r="A5" s="2" t="s">
        <v>5</v>
      </c>
      <c r="B5" s="3" t="s">
        <v>6</v>
      </c>
      <c r="C5" s="3"/>
      <c r="D5" s="3"/>
      <c r="E5" s="3"/>
      <c r="F5" s="3"/>
    </row>
    <row r="6" customFormat="false" ht="45" hidden="false" customHeight="true" outlineLevel="0" collapsed="false">
      <c r="A6" s="2" t="s">
        <v>7</v>
      </c>
      <c r="B6" s="3" t="s">
        <v>8</v>
      </c>
      <c r="C6" s="3"/>
      <c r="D6" s="3"/>
      <c r="E6" s="3"/>
      <c r="F6" s="3"/>
    </row>
    <row r="7" customFormat="false" ht="30" hidden="false" customHeight="true" outlineLevel="0" collapsed="false">
      <c r="A7" s="2" t="s">
        <v>9</v>
      </c>
      <c r="B7" s="3" t="s">
        <v>10</v>
      </c>
      <c r="C7" s="3"/>
      <c r="D7" s="3"/>
      <c r="E7" s="3"/>
      <c r="F7" s="3"/>
    </row>
    <row r="8" customFormat="false" ht="30" hidden="false" customHeight="true" outlineLevel="0" collapsed="false">
      <c r="A8" s="2" t="s">
        <v>11</v>
      </c>
      <c r="B8" s="3" t="s">
        <v>12</v>
      </c>
      <c r="C8" s="3"/>
      <c r="D8" s="3"/>
      <c r="E8" s="3"/>
      <c r="F8" s="3"/>
    </row>
    <row r="9" customFormat="false" ht="30" hidden="false" customHeight="true" outlineLevel="0" collapsed="false">
      <c r="A9" s="2" t="s">
        <v>13</v>
      </c>
      <c r="B9" s="3" t="s">
        <v>14</v>
      </c>
      <c r="C9" s="3"/>
      <c r="D9" s="3"/>
      <c r="E9" s="3"/>
      <c r="F9" s="3"/>
    </row>
    <row r="11" customFormat="false" ht="15" hidden="false" customHeight="false" outlineLevel="0" collapsed="false">
      <c r="A11" s="4" t="s">
        <v>15</v>
      </c>
      <c r="B11" s="4"/>
      <c r="C11" s="4"/>
      <c r="D11" s="4"/>
      <c r="E11" s="4"/>
      <c r="F11" s="4"/>
    </row>
    <row r="12" customFormat="false" ht="15" hidden="false" customHeight="false" outlineLevel="0" collapsed="false">
      <c r="A12" s="5" t="s">
        <v>16</v>
      </c>
      <c r="B12" s="5" t="s">
        <v>17</v>
      </c>
      <c r="C12" s="5" t="s">
        <v>18</v>
      </c>
      <c r="D12" s="5" t="s">
        <v>19</v>
      </c>
      <c r="E12" s="5" t="s">
        <v>20</v>
      </c>
      <c r="F12" s="5" t="s">
        <v>21</v>
      </c>
    </row>
    <row r="13" customFormat="false" ht="42" hidden="false" customHeight="true" outlineLevel="0" collapsed="false">
      <c r="A13" s="6" t="s">
        <v>22</v>
      </c>
      <c r="B13" s="7" t="s">
        <v>23</v>
      </c>
      <c r="C13" s="7" t="s">
        <v>24</v>
      </c>
      <c r="D13" s="7" t="s">
        <v>25</v>
      </c>
      <c r="E13" s="7" t="s">
        <v>26</v>
      </c>
      <c r="F13" s="7" t="s">
        <v>27</v>
      </c>
    </row>
    <row r="14" customFormat="false" ht="42" hidden="false" customHeight="true" outlineLevel="0" collapsed="false">
      <c r="A14" s="6" t="s">
        <v>28</v>
      </c>
      <c r="B14" s="7" t="s">
        <v>29</v>
      </c>
      <c r="C14" s="7" t="s">
        <v>24</v>
      </c>
      <c r="D14" s="7" t="s">
        <v>30</v>
      </c>
      <c r="E14" s="7" t="s">
        <v>31</v>
      </c>
      <c r="F14" s="7" t="s">
        <v>32</v>
      </c>
    </row>
    <row r="15" customFormat="false" ht="42" hidden="false" customHeight="true" outlineLevel="0" collapsed="false">
      <c r="A15" s="6" t="s">
        <v>33</v>
      </c>
      <c r="B15" s="7" t="s">
        <v>34</v>
      </c>
      <c r="C15" s="7" t="s">
        <v>24</v>
      </c>
      <c r="D15" s="7" t="s">
        <v>35</v>
      </c>
      <c r="E15" s="7" t="s">
        <v>36</v>
      </c>
      <c r="F15" s="7" t="s">
        <v>37</v>
      </c>
    </row>
    <row r="16" customFormat="false" ht="42" hidden="false" customHeight="true" outlineLevel="0" collapsed="false">
      <c r="A16" s="6" t="s">
        <v>38</v>
      </c>
      <c r="B16" s="7" t="s">
        <v>39</v>
      </c>
      <c r="C16" s="7" t="s">
        <v>24</v>
      </c>
      <c r="D16" s="7" t="s">
        <v>40</v>
      </c>
      <c r="E16" s="7" t="s">
        <v>41</v>
      </c>
      <c r="F16" s="7" t="s">
        <v>42</v>
      </c>
    </row>
    <row r="17" customFormat="false" ht="42" hidden="false" customHeight="true" outlineLevel="0" collapsed="false">
      <c r="A17" s="6" t="s">
        <v>43</v>
      </c>
      <c r="B17" s="7" t="s">
        <v>44</v>
      </c>
      <c r="C17" s="7" t="s">
        <v>45</v>
      </c>
      <c r="D17" s="7" t="s">
        <v>35</v>
      </c>
      <c r="E17" s="7" t="s">
        <v>46</v>
      </c>
      <c r="F17" s="7" t="s">
        <v>47</v>
      </c>
    </row>
  </sheetData>
  <mergeCells count="9">
    <mergeCell ref="A1:F1"/>
    <mergeCell ref="B3:F3"/>
    <mergeCell ref="B4:F4"/>
    <mergeCell ref="B5:F5"/>
    <mergeCell ref="B6:F6"/>
    <mergeCell ref="B7:F7"/>
    <mergeCell ref="B8:F8"/>
    <mergeCell ref="B9:F9"/>
    <mergeCell ref="A11:F1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20089"/>
    <pageSetUpPr fitToPage="true"/>
  </sheetPr>
  <dimension ref="A1:M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4"/>
    <col collapsed="false" customWidth="true" hidden="false" outlineLevel="0" max="3" min="3" style="0" width="14"/>
    <col collapsed="false" customWidth="true" hidden="false" outlineLevel="0" max="6" min="4" style="0" width="11"/>
    <col collapsed="false" customWidth="true" hidden="false" outlineLevel="0" max="9" min="7" style="0" width="9"/>
    <col collapsed="false" customWidth="true" hidden="false" outlineLevel="0" max="10" min="10" style="0" width="12"/>
    <col collapsed="false" customWidth="true" hidden="false" outlineLevel="0" max="11" min="11" style="0" width="11"/>
    <col collapsed="false" customWidth="true" hidden="false" outlineLevel="0" max="12" min="12" style="0" width="12"/>
    <col collapsed="false" customWidth="true" hidden="false" outlineLevel="0" max="13" min="13" style="0" width="34"/>
  </cols>
  <sheetData>
    <row r="1" customFormat="false" ht="30" hidden="false" customHeight="true" outlineLevel="0" collapsed="false">
      <c r="A1" s="1" t="s">
        <v>48</v>
      </c>
      <c r="B1" s="1"/>
      <c r="C1" s="1"/>
      <c r="D1" s="1"/>
      <c r="E1" s="1"/>
      <c r="F1" s="1"/>
      <c r="G1" s="1"/>
      <c r="H1" s="1"/>
      <c r="I1" s="1"/>
      <c r="J1" s="1"/>
      <c r="K1" s="1"/>
      <c r="L1" s="1"/>
      <c r="M1" s="1"/>
    </row>
    <row r="2" customFormat="false" ht="15" hidden="false" customHeight="false" outlineLevel="0" collapsed="false">
      <c r="A2" s="8" t="s">
        <v>49</v>
      </c>
      <c r="B2" s="8"/>
      <c r="C2" s="8"/>
      <c r="D2" s="8"/>
      <c r="E2" s="8"/>
      <c r="F2" s="8"/>
      <c r="G2" s="8"/>
      <c r="H2" s="8"/>
      <c r="I2" s="8"/>
      <c r="J2" s="8"/>
      <c r="K2" s="8"/>
      <c r="L2" s="8"/>
      <c r="M2" s="8"/>
    </row>
    <row r="3" customFormat="false" ht="15" hidden="false" customHeight="false" outlineLevel="0" collapsed="false">
      <c r="G3" s="9" t="s">
        <v>50</v>
      </c>
      <c r="H3" s="9"/>
      <c r="I3" s="9"/>
    </row>
    <row r="4" customFormat="false" ht="27.75" hidden="false" customHeight="true" outlineLevel="0" collapsed="false">
      <c r="A4" s="10" t="s">
        <v>51</v>
      </c>
      <c r="B4" s="10" t="s">
        <v>52</v>
      </c>
      <c r="C4" s="10" t="s">
        <v>53</v>
      </c>
      <c r="D4" s="11" t="s">
        <v>54</v>
      </c>
      <c r="E4" s="11" t="s">
        <v>55</v>
      </c>
      <c r="F4" s="11" t="s">
        <v>56</v>
      </c>
      <c r="G4" s="11" t="s">
        <v>54</v>
      </c>
      <c r="H4" s="11" t="s">
        <v>57</v>
      </c>
      <c r="I4" s="11" t="s">
        <v>58</v>
      </c>
      <c r="J4" s="11" t="s">
        <v>59</v>
      </c>
      <c r="K4" s="11" t="s">
        <v>60</v>
      </c>
      <c r="L4" s="11" t="s">
        <v>61</v>
      </c>
      <c r="M4" s="10" t="s">
        <v>62</v>
      </c>
    </row>
    <row r="5" customFormat="false" ht="19.5" hidden="false" customHeight="true" outlineLevel="0" collapsed="false">
      <c r="A5" s="12" t="s">
        <v>63</v>
      </c>
      <c r="B5" s="13" t="str">
        <f aca="false">IF('Client 1'!$B$4="","",'Client 1'!$B$4)</f>
        <v/>
      </c>
      <c r="C5" s="14" t="str">
        <f aca="false">IF('Client 1'!$B$5="","",'Client 1'!$B$5)</f>
        <v/>
      </c>
      <c r="D5" s="15" t="str">
        <f aca="false">IF('Client 1'!$B$7="","",'Client 1'!$B$7)</f>
        <v/>
      </c>
      <c r="E5" s="15" t="str">
        <f aca="false">'Client 1'!$H$4</f>
        <v/>
      </c>
      <c r="F5" s="15" t="str">
        <f aca="false">'Client 1'!$H$5</f>
        <v/>
      </c>
      <c r="G5" s="16" t="n">
        <f aca="false">COUNT('Client 1'!E13,'Client 1'!E14,'Client 1'!E17,'Client 1'!E18,'Client 1'!E19)</f>
        <v>0</v>
      </c>
      <c r="H5" s="16" t="n">
        <f aca="false">COUNT('Client 1'!F13,'Client 1'!F14,'Client 1'!F17,'Client 1'!F18,'Client 1'!F19)</f>
        <v>0</v>
      </c>
      <c r="I5" s="16" t="n">
        <f aca="false">COUNT('Client 1'!G13,'Client 1'!G14,'Client 1'!G17,'Client 1'!G18,'Client 1'!G19)</f>
        <v>0</v>
      </c>
      <c r="J5" s="17" t="str">
        <f aca="false">IF(B5="","",IF(COUNTIF('Client 1'!$K$13:$K$19,"Yes")=5,"Yes","No"))</f>
        <v/>
      </c>
      <c r="K5" s="17" t="str">
        <f aca="false">IF('Client 1'!$H$7="","",'Client 1'!$H$7)</f>
        <v/>
      </c>
      <c r="L5" s="15" t="str">
        <f aca="false">IF('Client 1'!$H$8="","",'Client 1'!$H$8)</f>
        <v/>
      </c>
      <c r="M5" s="13" t="str">
        <f aca="false">IF(B5="","Not started",IF(G5&lt;5,"Capture the kickoff baseline",IF(I5=5,IF(J5&lt;&gt;"Yes","Verify the numbers with the client",IF(K5&lt;&gt;"Yes","Get the release signed",IF(L5="","Send the proof sheet to Mahmoud","Done"))),IF(H5&lt;5,"Day 14 capture"&amp;IF(E5="",""," due "&amp;TEXT(E5,"d mmm")),"Day 30 capture"&amp;IF(F5="",""," due "&amp;TEXT(F5,"d mmm"))))))</f>
        <v>Not started</v>
      </c>
    </row>
    <row r="6" customFormat="false" ht="19.5" hidden="false" customHeight="true" outlineLevel="0" collapsed="false">
      <c r="A6" s="12" t="s">
        <v>64</v>
      </c>
      <c r="B6" s="13" t="str">
        <f aca="false">IF('Client 2'!$B$4="","",'Client 2'!$B$4)</f>
        <v/>
      </c>
      <c r="C6" s="14" t="str">
        <f aca="false">IF('Client 2'!$B$5="","",'Client 2'!$B$5)</f>
        <v/>
      </c>
      <c r="D6" s="15" t="str">
        <f aca="false">IF('Client 2'!$B$7="","",'Client 2'!$B$7)</f>
        <v/>
      </c>
      <c r="E6" s="15" t="str">
        <f aca="false">'Client 2'!$H$4</f>
        <v/>
      </c>
      <c r="F6" s="15" t="str">
        <f aca="false">'Client 2'!$H$5</f>
        <v/>
      </c>
      <c r="G6" s="16" t="n">
        <f aca="false">COUNT('Client 2'!E13,'Client 2'!E14,'Client 2'!E17,'Client 2'!E18,'Client 2'!E19)</f>
        <v>0</v>
      </c>
      <c r="H6" s="16" t="n">
        <f aca="false">COUNT('Client 2'!F13,'Client 2'!F14,'Client 2'!F17,'Client 2'!F18,'Client 2'!F19)</f>
        <v>0</v>
      </c>
      <c r="I6" s="16" t="n">
        <f aca="false">COUNT('Client 2'!G13,'Client 2'!G14,'Client 2'!G17,'Client 2'!G18,'Client 2'!G19)</f>
        <v>0</v>
      </c>
      <c r="J6" s="17" t="str">
        <f aca="false">IF(B6="","",IF(COUNTIF('Client 2'!$K$13:$K$19,"Yes")=5,"Yes","No"))</f>
        <v/>
      </c>
      <c r="K6" s="17" t="str">
        <f aca="false">IF('Client 2'!$H$7="","",'Client 2'!$H$7)</f>
        <v/>
      </c>
      <c r="L6" s="15" t="str">
        <f aca="false">IF('Client 2'!$H$8="","",'Client 2'!$H$8)</f>
        <v/>
      </c>
      <c r="M6" s="13" t="str">
        <f aca="false">IF(B6="","Not started",IF(G6&lt;5,"Capture the kickoff baseline",IF(I6=5,IF(J6&lt;&gt;"Yes","Verify the numbers with the client",IF(K6&lt;&gt;"Yes","Get the release signed",IF(L6="","Send the proof sheet to Mahmoud","Done"))),IF(H6&lt;5,"Day 14 capture"&amp;IF(E6="",""," due "&amp;TEXT(E6,"d mmm")),"Day 30 capture"&amp;IF(F6="",""," due "&amp;TEXT(F6,"d mmm"))))))</f>
        <v>Not started</v>
      </c>
    </row>
    <row r="7" customFormat="false" ht="19.5" hidden="false" customHeight="true" outlineLevel="0" collapsed="false">
      <c r="A7" s="12" t="s">
        <v>65</v>
      </c>
      <c r="B7" s="13" t="str">
        <f aca="false">IF('Client 3'!$B$4="","",'Client 3'!$B$4)</f>
        <v/>
      </c>
      <c r="C7" s="14" t="str">
        <f aca="false">IF('Client 3'!$B$5="","",'Client 3'!$B$5)</f>
        <v/>
      </c>
      <c r="D7" s="15" t="str">
        <f aca="false">IF('Client 3'!$B$7="","",'Client 3'!$B$7)</f>
        <v/>
      </c>
      <c r="E7" s="15" t="str">
        <f aca="false">'Client 3'!$H$4</f>
        <v/>
      </c>
      <c r="F7" s="15" t="str">
        <f aca="false">'Client 3'!$H$5</f>
        <v/>
      </c>
      <c r="G7" s="16" t="n">
        <f aca="false">COUNT('Client 3'!E13,'Client 3'!E14,'Client 3'!E17,'Client 3'!E18,'Client 3'!E19)</f>
        <v>0</v>
      </c>
      <c r="H7" s="16" t="n">
        <f aca="false">COUNT('Client 3'!F13,'Client 3'!F14,'Client 3'!F17,'Client 3'!F18,'Client 3'!F19)</f>
        <v>0</v>
      </c>
      <c r="I7" s="16" t="n">
        <f aca="false">COUNT('Client 3'!G13,'Client 3'!G14,'Client 3'!G17,'Client 3'!G18,'Client 3'!G19)</f>
        <v>0</v>
      </c>
      <c r="J7" s="17" t="str">
        <f aca="false">IF(B7="","",IF(COUNTIF('Client 3'!$K$13:$K$19,"Yes")=5,"Yes","No"))</f>
        <v/>
      </c>
      <c r="K7" s="17" t="str">
        <f aca="false">IF('Client 3'!$H$7="","",'Client 3'!$H$7)</f>
        <v/>
      </c>
      <c r="L7" s="15" t="str">
        <f aca="false">IF('Client 3'!$H$8="","",'Client 3'!$H$8)</f>
        <v/>
      </c>
      <c r="M7" s="13" t="str">
        <f aca="false">IF(B7="","Not started",IF(G7&lt;5,"Capture the kickoff baseline",IF(I7=5,IF(J7&lt;&gt;"Yes","Verify the numbers with the client",IF(K7&lt;&gt;"Yes","Get the release signed",IF(L7="","Send the proof sheet to Mahmoud","Done"))),IF(H7&lt;5,"Day 14 capture"&amp;IF(E7="",""," due "&amp;TEXT(E7,"d mmm")),"Day 30 capture"&amp;IF(F7="",""," due "&amp;TEXT(F7,"d mmm"))))))</f>
        <v>Not started</v>
      </c>
    </row>
    <row r="8" customFormat="false" ht="19.5" hidden="false" customHeight="true" outlineLevel="0" collapsed="false">
      <c r="A8" s="12" t="s">
        <v>66</v>
      </c>
      <c r="B8" s="13" t="str">
        <f aca="false">IF('Client 4'!$B$4="","",'Client 4'!$B$4)</f>
        <v/>
      </c>
      <c r="C8" s="14" t="str">
        <f aca="false">IF('Client 4'!$B$5="","",'Client 4'!$B$5)</f>
        <v/>
      </c>
      <c r="D8" s="15" t="str">
        <f aca="false">IF('Client 4'!$B$7="","",'Client 4'!$B$7)</f>
        <v/>
      </c>
      <c r="E8" s="15" t="str">
        <f aca="false">'Client 4'!$H$4</f>
        <v/>
      </c>
      <c r="F8" s="15" t="str">
        <f aca="false">'Client 4'!$H$5</f>
        <v/>
      </c>
      <c r="G8" s="16" t="n">
        <f aca="false">COUNT('Client 4'!E13,'Client 4'!E14,'Client 4'!E17,'Client 4'!E18,'Client 4'!E19)</f>
        <v>0</v>
      </c>
      <c r="H8" s="16" t="n">
        <f aca="false">COUNT('Client 4'!F13,'Client 4'!F14,'Client 4'!F17,'Client 4'!F18,'Client 4'!F19)</f>
        <v>0</v>
      </c>
      <c r="I8" s="16" t="n">
        <f aca="false">COUNT('Client 4'!G13,'Client 4'!G14,'Client 4'!G17,'Client 4'!G18,'Client 4'!G19)</f>
        <v>0</v>
      </c>
      <c r="J8" s="17" t="str">
        <f aca="false">IF(B8="","",IF(COUNTIF('Client 4'!$K$13:$K$19,"Yes")=5,"Yes","No"))</f>
        <v/>
      </c>
      <c r="K8" s="17" t="str">
        <f aca="false">IF('Client 4'!$H$7="","",'Client 4'!$H$7)</f>
        <v/>
      </c>
      <c r="L8" s="15" t="str">
        <f aca="false">IF('Client 4'!$H$8="","",'Client 4'!$H$8)</f>
        <v/>
      </c>
      <c r="M8" s="13" t="str">
        <f aca="false">IF(B8="","Not started",IF(G8&lt;5,"Capture the kickoff baseline",IF(I8=5,IF(J8&lt;&gt;"Yes","Verify the numbers with the client",IF(K8&lt;&gt;"Yes","Get the release signed",IF(L8="","Send the proof sheet to Mahmoud","Done"))),IF(H8&lt;5,"Day 14 capture"&amp;IF(E8="",""," due "&amp;TEXT(E8,"d mmm")),"Day 30 capture"&amp;IF(F8="",""," due "&amp;TEXT(F8,"d mmm"))))))</f>
        <v>Not started</v>
      </c>
    </row>
    <row r="9" customFormat="false" ht="19.5" hidden="false" customHeight="true" outlineLevel="0" collapsed="false">
      <c r="A9" s="12" t="s">
        <v>67</v>
      </c>
      <c r="B9" s="13" t="str">
        <f aca="false">IF('Client 5'!$B$4="","",'Client 5'!$B$4)</f>
        <v/>
      </c>
      <c r="C9" s="14" t="str">
        <f aca="false">IF('Client 5'!$B$5="","",'Client 5'!$B$5)</f>
        <v/>
      </c>
      <c r="D9" s="15" t="str">
        <f aca="false">IF('Client 5'!$B$7="","",'Client 5'!$B$7)</f>
        <v/>
      </c>
      <c r="E9" s="15" t="str">
        <f aca="false">'Client 5'!$H$4</f>
        <v/>
      </c>
      <c r="F9" s="15" t="str">
        <f aca="false">'Client 5'!$H$5</f>
        <v/>
      </c>
      <c r="G9" s="16" t="n">
        <f aca="false">COUNT('Client 5'!E13,'Client 5'!E14,'Client 5'!E17,'Client 5'!E18,'Client 5'!E19)</f>
        <v>0</v>
      </c>
      <c r="H9" s="16" t="n">
        <f aca="false">COUNT('Client 5'!F13,'Client 5'!F14,'Client 5'!F17,'Client 5'!F18,'Client 5'!F19)</f>
        <v>0</v>
      </c>
      <c r="I9" s="16" t="n">
        <f aca="false">COUNT('Client 5'!G13,'Client 5'!G14,'Client 5'!G17,'Client 5'!G18,'Client 5'!G19)</f>
        <v>0</v>
      </c>
      <c r="J9" s="17" t="str">
        <f aca="false">IF(B9="","",IF(COUNTIF('Client 5'!$K$13:$K$19,"Yes")=5,"Yes","No"))</f>
        <v/>
      </c>
      <c r="K9" s="17" t="str">
        <f aca="false">IF('Client 5'!$H$7="","",'Client 5'!$H$7)</f>
        <v/>
      </c>
      <c r="L9" s="15" t="str">
        <f aca="false">IF('Client 5'!$H$8="","",'Client 5'!$H$8)</f>
        <v/>
      </c>
      <c r="M9" s="13" t="str">
        <f aca="false">IF(B9="","Not started",IF(G9&lt;5,"Capture the kickoff baseline",IF(I9=5,IF(J9&lt;&gt;"Yes","Verify the numbers with the client",IF(K9&lt;&gt;"Yes","Get the release signed",IF(L9="","Send the proof sheet to Mahmoud","Done"))),IF(H9&lt;5,"Day 14 capture"&amp;IF(E9="",""," due "&amp;TEXT(E9,"d mmm")),"Day 30 capture"&amp;IF(F9="",""," due "&amp;TEXT(F9,"d mmm"))))))</f>
        <v>Not started</v>
      </c>
    </row>
    <row r="10" customFormat="false" ht="19.5" hidden="false" customHeight="true" outlineLevel="0" collapsed="false">
      <c r="A10" s="12" t="s">
        <v>68</v>
      </c>
      <c r="B10" s="13" t="str">
        <f aca="false">IF('Client 6'!$B$4="","",'Client 6'!$B$4)</f>
        <v/>
      </c>
      <c r="C10" s="14" t="str">
        <f aca="false">IF('Client 6'!$B$5="","",'Client 6'!$B$5)</f>
        <v/>
      </c>
      <c r="D10" s="15" t="str">
        <f aca="false">IF('Client 6'!$B$7="","",'Client 6'!$B$7)</f>
        <v/>
      </c>
      <c r="E10" s="15" t="str">
        <f aca="false">'Client 6'!$H$4</f>
        <v/>
      </c>
      <c r="F10" s="15" t="str">
        <f aca="false">'Client 6'!$H$5</f>
        <v/>
      </c>
      <c r="G10" s="16" t="n">
        <f aca="false">COUNT('Client 6'!E13,'Client 6'!E14,'Client 6'!E17,'Client 6'!E18,'Client 6'!E19)</f>
        <v>0</v>
      </c>
      <c r="H10" s="16" t="n">
        <f aca="false">COUNT('Client 6'!F13,'Client 6'!F14,'Client 6'!F17,'Client 6'!F18,'Client 6'!F19)</f>
        <v>0</v>
      </c>
      <c r="I10" s="16" t="n">
        <f aca="false">COUNT('Client 6'!G13,'Client 6'!G14,'Client 6'!G17,'Client 6'!G18,'Client 6'!G19)</f>
        <v>0</v>
      </c>
      <c r="J10" s="17" t="str">
        <f aca="false">IF(B10="","",IF(COUNTIF('Client 6'!$K$13:$K$19,"Yes")=5,"Yes","No"))</f>
        <v/>
      </c>
      <c r="K10" s="17" t="str">
        <f aca="false">IF('Client 6'!$H$7="","",'Client 6'!$H$7)</f>
        <v/>
      </c>
      <c r="L10" s="15" t="str">
        <f aca="false">IF('Client 6'!$H$8="","",'Client 6'!$H$8)</f>
        <v/>
      </c>
      <c r="M10" s="13" t="str">
        <f aca="false">IF(B10="","Not started",IF(G10&lt;5,"Capture the kickoff baseline",IF(I10=5,IF(J10&lt;&gt;"Yes","Verify the numbers with the client",IF(K10&lt;&gt;"Yes","Get the release signed",IF(L10="","Send the proof sheet to Mahmoud","Done"))),IF(H10&lt;5,"Day 14 capture"&amp;IF(E10="",""," due "&amp;TEXT(E10,"d mmm")),"Day 30 capture"&amp;IF(F10="",""," due "&amp;TEXT(F10,"d mmm"))))))</f>
        <v>Not started</v>
      </c>
    </row>
    <row r="12" customFormat="false" ht="15" hidden="false" customHeight="false" outlineLevel="0" collapsed="false">
      <c r="A12" s="18" t="s">
        <v>69</v>
      </c>
      <c r="B12" s="18"/>
      <c r="C12" s="18"/>
      <c r="D12" s="18"/>
      <c r="E12" s="18"/>
      <c r="F12" s="18"/>
      <c r="G12" s="19" t="str">
        <f aca="false">IF(COUNTIF(B5:B10,"?*")=0,"No clients yet",IF(COUNTIFS(B5:B10,"?*",G5:G10,5)=COUNTIF(B5:B10,"?*"),"Yes","No, "&amp;(COUNTIF(B5:B10,"?*")-COUNTIFS(B5:B10,"?*",G5:G10,5))&amp;" client(s) still need a kickoff baseline"))</f>
        <v>No clients yet</v>
      </c>
      <c r="H12" s="19"/>
      <c r="I12" s="19"/>
      <c r="J12" s="19"/>
      <c r="K12" s="19"/>
      <c r="L12" s="19"/>
      <c r="M12" s="19"/>
    </row>
  </sheetData>
  <mergeCells count="5">
    <mergeCell ref="A1:M1"/>
    <mergeCell ref="A2:M2"/>
    <mergeCell ref="G3:I3"/>
    <mergeCell ref="A12:F12"/>
    <mergeCell ref="G12:M12"/>
  </mergeCells>
  <conditionalFormatting sqref="G5:I10">
    <cfRule type="cellIs" priority="2" operator="equal" aboveAverage="0" equalAverage="0" bottom="0" percent="0" rank="0" text="" dxfId="0">
      <formula>5</formula>
    </cfRule>
  </conditionalFormatting>
  <conditionalFormatting sqref="M5:M10">
    <cfRule type="cellIs" priority="3" operator="equal" aboveAverage="0" equalAverage="0" bottom="0" percent="0" rank="0" text="" dxfId="0">
      <formula>"Done"</formula>
    </cfRule>
  </conditionalFormatting>
  <conditionalFormatting sqref="G12">
    <cfRule type="cellIs" priority="4" operator="equal" aboveAverage="0" equalAverage="0" bottom="0" percent="0" rank="0" text="" dxfId="0">
      <formula>"Yes"</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00C1"/>
    <pageSetUpPr fitToPage="true"/>
  </sheetPr>
  <dimension ref="A1:M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3" min="2" style="0" width="10"/>
    <col collapsed="false" customWidth="true" hidden="false" outlineLevel="0" max="4" min="4" style="0" width="13"/>
    <col collapsed="false" customWidth="true" hidden="false" outlineLevel="0" max="8" min="5" style="0" width="11"/>
    <col collapsed="false" customWidth="true" hidden="false" outlineLevel="0" max="10" min="9" style="0" width="10"/>
    <col collapsed="false" customWidth="true" hidden="false" outlineLevel="0" max="11" min="11" style="0" width="11"/>
    <col collapsed="false" customWidth="true" hidden="false" outlineLevel="0" max="12" min="12" style="0" width="46"/>
    <col collapsed="false" customWidth="true" hidden="false" outlineLevel="0" max="13" min="13" style="0" width="30"/>
  </cols>
  <sheetData>
    <row r="1" customFormat="false" ht="30" hidden="false" customHeight="true" outlineLevel="0" collapsed="false">
      <c r="A1" s="1" t="s">
        <v>70</v>
      </c>
      <c r="B1" s="1"/>
      <c r="C1" s="1"/>
      <c r="D1" s="1"/>
      <c r="E1" s="1"/>
      <c r="F1" s="1"/>
      <c r="G1" s="1"/>
      <c r="H1" s="1"/>
      <c r="I1" s="1"/>
      <c r="J1" s="1"/>
      <c r="K1" s="1"/>
      <c r="L1" s="1"/>
      <c r="M1" s="1"/>
    </row>
    <row r="2" customFormat="false" ht="15" hidden="false" customHeight="false" outlineLevel="0" collapsed="false">
      <c r="A2" s="8" t="s">
        <v>71</v>
      </c>
      <c r="B2" s="8"/>
      <c r="C2" s="8"/>
      <c r="D2" s="8"/>
      <c r="E2" s="8"/>
      <c r="F2" s="8"/>
      <c r="G2" s="8"/>
      <c r="H2" s="8"/>
      <c r="I2" s="8"/>
      <c r="J2" s="8"/>
      <c r="K2" s="8"/>
      <c r="L2" s="8"/>
      <c r="M2" s="8"/>
    </row>
    <row r="4" customFormat="false" ht="15" hidden="false" customHeight="false" outlineLevel="0" collapsed="false">
      <c r="A4" s="20" t="s">
        <v>72</v>
      </c>
      <c r="B4" s="21"/>
      <c r="C4" s="21"/>
      <c r="D4" s="21"/>
      <c r="F4" s="22" t="s">
        <v>73</v>
      </c>
      <c r="G4" s="22"/>
      <c r="H4" s="23" t="str">
        <f aca="false">IF(B7="","",B7+14)</f>
        <v/>
      </c>
      <c r="I4" s="23"/>
      <c r="K4" s="24" t="s">
        <v>74</v>
      </c>
    </row>
    <row r="5" customFormat="false" ht="15" hidden="false" customHeight="false" outlineLevel="0" collapsed="false">
      <c r="A5" s="20" t="s">
        <v>53</v>
      </c>
      <c r="B5" s="21"/>
      <c r="C5" s="21"/>
      <c r="D5" s="21"/>
      <c r="F5" s="22" t="s">
        <v>75</v>
      </c>
      <c r="G5" s="22"/>
      <c r="H5" s="23" t="str">
        <f aca="false">IF(B7="","",B7+30)</f>
        <v/>
      </c>
      <c r="I5" s="23"/>
    </row>
    <row r="6" customFormat="false" ht="15" hidden="false" customHeight="false" outlineLevel="0" collapsed="false">
      <c r="A6" s="20" t="s">
        <v>76</v>
      </c>
      <c r="B6" s="21"/>
      <c r="C6" s="21"/>
      <c r="D6" s="21"/>
      <c r="F6" s="22" t="s">
        <v>77</v>
      </c>
      <c r="G6" s="22"/>
      <c r="H6" s="21"/>
      <c r="I6" s="21"/>
    </row>
    <row r="7" customFormat="false" ht="15" hidden="false" customHeight="false" outlineLevel="0" collapsed="false">
      <c r="A7" s="20" t="s">
        <v>78</v>
      </c>
      <c r="B7" s="25"/>
      <c r="C7" s="25"/>
      <c r="D7" s="25"/>
      <c r="F7" s="22" t="s">
        <v>79</v>
      </c>
      <c r="G7" s="22"/>
      <c r="H7" s="21"/>
      <c r="I7" s="21"/>
    </row>
    <row r="8" customFormat="false" ht="15" hidden="false" customHeight="false" outlineLevel="0" collapsed="false">
      <c r="A8" s="20" t="s">
        <v>80</v>
      </c>
      <c r="B8" s="25"/>
      <c r="C8" s="25"/>
      <c r="D8" s="25"/>
      <c r="F8" s="22" t="s">
        <v>81</v>
      </c>
      <c r="G8" s="22"/>
      <c r="H8" s="25"/>
      <c r="I8" s="25"/>
    </row>
    <row r="10" customFormat="false" ht="21.75" hidden="false" customHeight="true" outlineLevel="0" collapsed="false">
      <c r="A10" s="4" t="s">
        <v>82</v>
      </c>
      <c r="B10" s="4"/>
      <c r="C10" s="4"/>
      <c r="D10" s="4"/>
      <c r="E10" s="4"/>
      <c r="F10" s="4"/>
      <c r="G10" s="4"/>
      <c r="H10" s="4"/>
      <c r="I10" s="4"/>
      <c r="J10" s="4"/>
      <c r="K10" s="4"/>
      <c r="L10" s="4"/>
      <c r="M10" s="4"/>
    </row>
    <row r="11" customFormat="false" ht="27.75" hidden="false" customHeight="true" outlineLevel="0" collapsed="false">
      <c r="A11" s="10" t="s">
        <v>16</v>
      </c>
      <c r="B11" s="10" t="s">
        <v>17</v>
      </c>
      <c r="C11" s="10" t="s">
        <v>18</v>
      </c>
      <c r="D11" s="10" t="s">
        <v>19</v>
      </c>
      <c r="E11" s="11" t="s">
        <v>54</v>
      </c>
      <c r="F11" s="11" t="s">
        <v>57</v>
      </c>
      <c r="G11" s="11" t="s">
        <v>58</v>
      </c>
      <c r="H11" s="11" t="s">
        <v>83</v>
      </c>
      <c r="I11" s="11" t="s">
        <v>84</v>
      </c>
      <c r="J11" s="11" t="s">
        <v>85</v>
      </c>
      <c r="K11" s="11" t="s">
        <v>86</v>
      </c>
      <c r="L11" s="10" t="s">
        <v>20</v>
      </c>
      <c r="M11" s="10" t="s">
        <v>87</v>
      </c>
    </row>
    <row r="12" customFormat="false" ht="15" hidden="false" customHeight="false" outlineLevel="0" collapsed="false">
      <c r="A12" s="20" t="s">
        <v>88</v>
      </c>
      <c r="E12" s="26"/>
      <c r="F12" s="26"/>
      <c r="G12" s="26"/>
      <c r="L12" s="24" t="s">
        <v>89</v>
      </c>
    </row>
    <row r="13" customFormat="false" ht="36" hidden="false" customHeight="true" outlineLevel="0" collapsed="false">
      <c r="A13" s="27" t="s">
        <v>22</v>
      </c>
      <c r="B13" s="28" t="s">
        <v>23</v>
      </c>
      <c r="C13" s="28" t="s">
        <v>24</v>
      </c>
      <c r="D13" s="28" t="s">
        <v>25</v>
      </c>
      <c r="E13" s="29"/>
      <c r="F13" s="29"/>
      <c r="G13" s="29"/>
      <c r="H13" s="30" t="str">
        <f aca="false">IF(OR(E13="",IF(G13&lt;&gt;"",G13,F13)=""),"",IF(G13&lt;&gt;"",G13,F13)-E13)</f>
        <v/>
      </c>
      <c r="I13" s="31" t="str">
        <f aca="false">IF(OR(H13="",E13=0),"",H13/E13)</f>
        <v/>
      </c>
      <c r="J13" s="32" t="str">
        <f aca="false">IF(H13="","",IF(H13=0,"No change",IF((H13&lt;0)=(C13="Lower"),"Better","Worse")))</f>
        <v/>
      </c>
      <c r="K13" s="33"/>
      <c r="L13" s="34" t="s">
        <v>26</v>
      </c>
      <c r="M13" s="35"/>
    </row>
    <row r="14" customFormat="false" ht="36" hidden="false" customHeight="true" outlineLevel="0" collapsed="false">
      <c r="A14" s="27" t="s">
        <v>28</v>
      </c>
      <c r="B14" s="28" t="s">
        <v>29</v>
      </c>
      <c r="C14" s="28" t="s">
        <v>24</v>
      </c>
      <c r="D14" s="28" t="s">
        <v>30</v>
      </c>
      <c r="E14" s="29"/>
      <c r="F14" s="29"/>
      <c r="G14" s="29"/>
      <c r="H14" s="30" t="str">
        <f aca="false">IF(OR(E14="",IF(G14&lt;&gt;"",G14,F14)=""),"",IF(G14&lt;&gt;"",G14,F14)-E14)</f>
        <v/>
      </c>
      <c r="I14" s="31" t="str">
        <f aca="false">IF(OR(H14="",E14=0),"",H14/E14)</f>
        <v/>
      </c>
      <c r="J14" s="32" t="str">
        <f aca="false">IF(H14="","",IF(H14=0,"No change",IF((H14&lt;0)=(C14="Lower"),"Better","Worse")))</f>
        <v/>
      </c>
      <c r="K14" s="33"/>
      <c r="L14" s="34" t="s">
        <v>31</v>
      </c>
      <c r="M14" s="35"/>
    </row>
    <row r="15" customFormat="false" ht="36" hidden="false" customHeight="true" outlineLevel="0" collapsed="false">
      <c r="A15" s="36" t="s">
        <v>90</v>
      </c>
      <c r="B15" s="28" t="s">
        <v>91</v>
      </c>
      <c r="C15" s="28" t="s">
        <v>92</v>
      </c>
      <c r="D15" s="28" t="s">
        <v>35</v>
      </c>
      <c r="E15" s="29"/>
      <c r="F15" s="29"/>
      <c r="G15" s="29"/>
      <c r="H15" s="37"/>
      <c r="I15" s="37"/>
      <c r="J15" s="37"/>
      <c r="K15" s="37"/>
      <c r="L15" s="34" t="s">
        <v>93</v>
      </c>
      <c r="M15" s="35"/>
    </row>
    <row r="16" customFormat="false" ht="36" hidden="false" customHeight="true" outlineLevel="0" collapsed="false">
      <c r="A16" s="36" t="s">
        <v>94</v>
      </c>
      <c r="B16" s="28" t="s">
        <v>91</v>
      </c>
      <c r="C16" s="28" t="s">
        <v>92</v>
      </c>
      <c r="D16" s="28" t="s">
        <v>35</v>
      </c>
      <c r="E16" s="29"/>
      <c r="F16" s="29"/>
      <c r="G16" s="29"/>
      <c r="H16" s="37"/>
      <c r="I16" s="37"/>
      <c r="J16" s="37"/>
      <c r="K16" s="37"/>
      <c r="L16" s="34" t="s">
        <v>95</v>
      </c>
      <c r="M16" s="35"/>
    </row>
    <row r="17" customFormat="false" ht="36" hidden="false" customHeight="true" outlineLevel="0" collapsed="false">
      <c r="A17" s="27" t="s">
        <v>33</v>
      </c>
      <c r="B17" s="28" t="s">
        <v>34</v>
      </c>
      <c r="C17" s="28" t="s">
        <v>24</v>
      </c>
      <c r="D17" s="28" t="s">
        <v>96</v>
      </c>
      <c r="E17" s="38" t="str">
        <f aca="false">IF(OR(E15="",E16=""),"",IF(E15=0,"",E16/E15))</f>
        <v/>
      </c>
      <c r="F17" s="38" t="str">
        <f aca="false">IF(OR(F15="",F16=""),"",IF(F15=0,"",F16/F15))</f>
        <v/>
      </c>
      <c r="G17" s="38" t="str">
        <f aca="false">IF(OR(G15="",G16=""),"",IF(G15=0,"",G16/G15))</f>
        <v/>
      </c>
      <c r="H17" s="39" t="str">
        <f aca="false">IF(OR(E17="",IF(G17&lt;&gt;"",G17,F17)=""),"",IF(G17&lt;&gt;"",G17,F17)-E17)</f>
        <v/>
      </c>
      <c r="I17" s="31" t="str">
        <f aca="false">IF(OR(H17="",E17=0),"",H17/E17)</f>
        <v/>
      </c>
      <c r="J17" s="32" t="str">
        <f aca="false">IF(H17="","",IF(H17=0,"No change",IF((H17&lt;0)=(C17="Lower"),"Better","Worse")))</f>
        <v/>
      </c>
      <c r="K17" s="33"/>
      <c r="L17" s="34" t="s">
        <v>97</v>
      </c>
      <c r="M17" s="35"/>
    </row>
    <row r="18" customFormat="false" ht="36" hidden="false" customHeight="true" outlineLevel="0" collapsed="false">
      <c r="A18" s="27" t="s">
        <v>38</v>
      </c>
      <c r="B18" s="28" t="s">
        <v>39</v>
      </c>
      <c r="C18" s="28" t="s">
        <v>24</v>
      </c>
      <c r="D18" s="28" t="s">
        <v>40</v>
      </c>
      <c r="E18" s="40"/>
      <c r="F18" s="40"/>
      <c r="G18" s="40"/>
      <c r="H18" s="30" t="str">
        <f aca="false">IF(OR(E18="",IF(G18&lt;&gt;"",G18,F18)=""),"",IF(G18&lt;&gt;"",G18,F18)-E18)</f>
        <v/>
      </c>
      <c r="I18" s="31" t="str">
        <f aca="false">IF(OR(H18="",E18=0),"",H18/E18)</f>
        <v/>
      </c>
      <c r="J18" s="32" t="str">
        <f aca="false">IF(H18="","",IF(H18=0,"No change",IF((H18&lt;0)=(C18="Lower"),"Better","Worse")))</f>
        <v/>
      </c>
      <c r="K18" s="33"/>
      <c r="L18" s="34" t="s">
        <v>41</v>
      </c>
      <c r="M18" s="35"/>
    </row>
    <row r="19" customFormat="false" ht="36" hidden="false" customHeight="true" outlineLevel="0" collapsed="false">
      <c r="A19" s="27" t="s">
        <v>43</v>
      </c>
      <c r="B19" s="28" t="s">
        <v>44</v>
      </c>
      <c r="C19" s="28" t="s">
        <v>45</v>
      </c>
      <c r="D19" s="28" t="s">
        <v>35</v>
      </c>
      <c r="E19" s="29"/>
      <c r="F19" s="29"/>
      <c r="G19" s="29"/>
      <c r="H19" s="30" t="str">
        <f aca="false">IF(OR(E19="",IF(G19&lt;&gt;"",G19,F19)=""),"",IF(G19&lt;&gt;"",G19,F19)-E19)</f>
        <v/>
      </c>
      <c r="I19" s="31" t="str">
        <f aca="false">IF(OR(H19="",E19=0),"",H19/E19)</f>
        <v/>
      </c>
      <c r="J19" s="32" t="str">
        <f aca="false">IF(H19="","",IF(H19=0,"No change",IF((H19&lt;0)=(C19="Lower"),"Better","Worse")))</f>
        <v/>
      </c>
      <c r="K19" s="33"/>
      <c r="L19" s="34" t="s">
        <v>46</v>
      </c>
      <c r="M19" s="35"/>
    </row>
    <row r="20" customFormat="false" ht="15" hidden="false" customHeight="false" outlineLevel="0" collapsed="false">
      <c r="A20" s="24" t="s">
        <v>98</v>
      </c>
    </row>
    <row r="22" customFormat="false" ht="21.75" hidden="false" customHeight="true" outlineLevel="0" collapsed="false">
      <c r="A22" s="4" t="s">
        <v>99</v>
      </c>
      <c r="B22" s="4"/>
      <c r="C22" s="4"/>
      <c r="D22" s="4"/>
      <c r="E22" s="4"/>
      <c r="F22" s="4"/>
      <c r="G22" s="4"/>
      <c r="H22" s="4"/>
      <c r="I22" s="4"/>
      <c r="J22" s="4"/>
      <c r="K22" s="4"/>
      <c r="L22" s="4"/>
      <c r="M22" s="4"/>
    </row>
    <row r="23" customFormat="false" ht="15" hidden="false" customHeight="false" outlineLevel="0" collapsed="false">
      <c r="A23" s="20" t="s">
        <v>52</v>
      </c>
      <c r="B23" s="19" t="str">
        <f aca="false">IF(B4="","",B4)</f>
        <v/>
      </c>
      <c r="C23" s="19"/>
      <c r="D23" s="19"/>
      <c r="F23" s="22" t="s">
        <v>53</v>
      </c>
      <c r="G23" s="22"/>
      <c r="H23" s="19" t="str">
        <f aca="false">IF(B5="","",B5)</f>
        <v/>
      </c>
      <c r="I23" s="19"/>
    </row>
    <row r="24" customFormat="false" ht="15" hidden="false" customHeight="false" outlineLevel="0" collapsed="false">
      <c r="A24" s="20" t="s">
        <v>100</v>
      </c>
      <c r="B24" s="19" t="str">
        <f aca="false">IF(B6="","",B6)</f>
        <v/>
      </c>
      <c r="C24" s="19"/>
      <c r="D24" s="19"/>
      <c r="F24" s="22" t="s">
        <v>101</v>
      </c>
      <c r="G24" s="22"/>
      <c r="H24" s="41" t="str">
        <f aca="false">IF(B8="","",B8)</f>
        <v/>
      </c>
      <c r="I24" s="41"/>
    </row>
    <row r="25" customFormat="false" ht="15" hidden="false" customHeight="false" outlineLevel="0" collapsed="false">
      <c r="B25" s="42" t="s">
        <v>102</v>
      </c>
      <c r="C25" s="42" t="s">
        <v>103</v>
      </c>
    </row>
    <row r="26" customFormat="false" ht="15" hidden="false" customHeight="false" outlineLevel="0" collapsed="false">
      <c r="A26" s="43" t="s">
        <v>16</v>
      </c>
      <c r="B26" s="44" t="s">
        <v>104</v>
      </c>
      <c r="C26" s="44" t="s">
        <v>105</v>
      </c>
      <c r="D26" s="44" t="s">
        <v>83</v>
      </c>
      <c r="E26" s="45" t="s">
        <v>106</v>
      </c>
      <c r="F26" s="45"/>
      <c r="G26" s="45"/>
      <c r="H26" s="45"/>
      <c r="I26" s="45"/>
      <c r="J26" s="45"/>
      <c r="K26" s="45"/>
      <c r="L26" s="45"/>
      <c r="M26" s="45"/>
    </row>
    <row r="27" customFormat="false" ht="19.5" hidden="false" customHeight="true" outlineLevel="0" collapsed="false">
      <c r="A27" s="46" t="str">
        <f aca="false">A13</f>
        <v>Missed calls a week</v>
      </c>
      <c r="B27" s="47" t="str">
        <f aca="false">IF(E13="","",E13)</f>
        <v/>
      </c>
      <c r="C27" s="48" t="str">
        <f aca="false">IF(G13="","",G13)</f>
        <v/>
      </c>
      <c r="D27" s="49" t="str">
        <f aca="false">IF(OR(B27="",C27="",B27=0),"",C27/B27-1)</f>
        <v/>
      </c>
      <c r="E27" s="50" t="str">
        <f aca="false">IF(D27="","",A27&amp;": "&amp;TEXT(B27,"0")&amp;" → "&amp;TEXT(C27,"0")&amp;" calls  ("&amp;TEXT(D27,"+0%;-0%;0%")&amp;")")</f>
        <v/>
      </c>
      <c r="F27" s="50"/>
      <c r="G27" s="50"/>
      <c r="H27" s="50"/>
      <c r="I27" s="50"/>
      <c r="J27" s="50"/>
      <c r="K27" s="50"/>
      <c r="L27" s="50"/>
      <c r="M27" s="50"/>
    </row>
    <row r="28" customFormat="false" ht="19.5" hidden="false" customHeight="true" outlineLevel="0" collapsed="false">
      <c r="A28" s="46" t="str">
        <f aca="false">A14</f>
        <v>First reply time (median)</v>
      </c>
      <c r="B28" s="47" t="str">
        <f aca="false">IF(E14="","",E14)</f>
        <v/>
      </c>
      <c r="C28" s="48" t="str">
        <f aca="false">IF(G14="","",G14)</f>
        <v/>
      </c>
      <c r="D28" s="49" t="str">
        <f aca="false">IF(OR(B28="",C28="",B28=0),"",C28/B28-1)</f>
        <v/>
      </c>
      <c r="E28" s="50" t="str">
        <f aca="false">IF(D28="","",A28&amp;": "&amp;TEXT(B28,"0")&amp;" → "&amp;TEXT(C28,"0")&amp;" min  ("&amp;TEXT(D28,"+0%;-0%;0%")&amp;")")</f>
        <v/>
      </c>
      <c r="F28" s="50"/>
      <c r="G28" s="50"/>
      <c r="H28" s="50"/>
      <c r="I28" s="50"/>
      <c r="J28" s="50"/>
      <c r="K28" s="50"/>
      <c r="L28" s="50"/>
      <c r="M28" s="50"/>
    </row>
    <row r="29" customFormat="false" ht="19.5" hidden="false" customHeight="true" outlineLevel="0" collapsed="false">
      <c r="A29" s="46" t="str">
        <f aca="false">A17</f>
        <v>No-show rate</v>
      </c>
      <c r="B29" s="51" t="str">
        <f aca="false">IF(E17="","",E17)</f>
        <v/>
      </c>
      <c r="C29" s="52" t="str">
        <f aca="false">IF(G17="","",G17)</f>
        <v/>
      </c>
      <c r="D29" s="49" t="str">
        <f aca="false">IF(OR(B29="",C29="",B29=0),"",C29/B29-1)</f>
        <v/>
      </c>
      <c r="E29" s="50" t="str">
        <f aca="false">IF(D29="","",A29&amp;": "&amp;TEXT(B29,"0%")&amp;" → "&amp;TEXT(C29,"0%")&amp;"  ("&amp;TEXT(D29,"+0%;-0%;0%")&amp;")")</f>
        <v/>
      </c>
      <c r="F29" s="50"/>
      <c r="G29" s="50"/>
      <c r="H29" s="50"/>
      <c r="I29" s="50"/>
      <c r="J29" s="50"/>
      <c r="K29" s="50"/>
      <c r="L29" s="50"/>
      <c r="M29" s="50"/>
    </row>
    <row r="30" customFormat="false" ht="19.5" hidden="false" customHeight="true" outlineLevel="0" collapsed="false">
      <c r="A30" s="46" t="str">
        <f aca="false">A18</f>
        <v>Dormant list size</v>
      </c>
      <c r="B30" s="53" t="str">
        <f aca="false">IF(E18="","",E18)</f>
        <v/>
      </c>
      <c r="C30" s="54" t="str">
        <f aca="false">IF(G18="","",G18)</f>
        <v/>
      </c>
      <c r="D30" s="49" t="str">
        <f aca="false">IF(OR(B30="",C30="",B30=0),"",C30/B30-1)</f>
        <v/>
      </c>
      <c r="E30" s="50" t="str">
        <f aca="false">IF(D30="","",A30&amp;": "&amp;TEXT(B30,"#,##0")&amp;" → "&amp;TEXT(C30,"#,##0")&amp;" contacts  ("&amp;TEXT(D30,"+0%;-0%;0%")&amp;")")</f>
        <v/>
      </c>
      <c r="F30" s="50"/>
      <c r="G30" s="50"/>
      <c r="H30" s="50"/>
      <c r="I30" s="50"/>
      <c r="J30" s="50"/>
      <c r="K30" s="50"/>
      <c r="L30" s="50"/>
      <c r="M30" s="50"/>
    </row>
    <row r="31" customFormat="false" ht="19.5" hidden="false" customHeight="true" outlineLevel="0" collapsed="false">
      <c r="A31" s="46" t="str">
        <f aca="false">A19</f>
        <v>Bookings a week</v>
      </c>
      <c r="B31" s="47" t="str">
        <f aca="false">IF(E19="","",E19)</f>
        <v/>
      </c>
      <c r="C31" s="48" t="str">
        <f aca="false">IF(G19="","",G19)</f>
        <v/>
      </c>
      <c r="D31" s="49" t="str">
        <f aca="false">IF(OR(B31="",C31="",B31=0),"",C31/B31-1)</f>
        <v/>
      </c>
      <c r="E31" s="50" t="str">
        <f aca="false">IF(D31="","",A31&amp;": "&amp;TEXT(B31,"0")&amp;" → "&amp;TEXT(C31,"0")&amp;" bookings  ("&amp;TEXT(D31,"+0%;-0%;0%")&amp;")")</f>
        <v/>
      </c>
      <c r="F31" s="50"/>
      <c r="G31" s="50"/>
      <c r="H31" s="50"/>
      <c r="I31" s="50"/>
      <c r="J31" s="50"/>
      <c r="K31" s="50"/>
      <c r="L31" s="50"/>
      <c r="M31" s="50"/>
    </row>
    <row r="33" customFormat="false" ht="15" hidden="false" customHeight="false" outlineLevel="0" collapsed="false">
      <c r="A33" s="20" t="s">
        <v>107</v>
      </c>
      <c r="B33" s="55" t="str">
        <f aca="false">IF(COUNT(C27:C31)=5,"Yes","No, "&amp;(5-COUNT(C27:C31))&amp;" missing")</f>
        <v>No, 5 missing</v>
      </c>
      <c r="C33" s="55"/>
      <c r="D33" s="55"/>
    </row>
    <row r="34" customFormat="false" ht="15" hidden="false" customHeight="false" outlineLevel="0" collapsed="false">
      <c r="A34" s="20" t="s">
        <v>108</v>
      </c>
      <c r="B34" s="55" t="str">
        <f aca="false">IF(COUNTIF(K13:K19,"Yes")=5,"Yes","Not yet ("&amp;COUNTIF(K13:K19,"Yes")&amp;" of 5)")</f>
        <v>Not yet (0 of 5)</v>
      </c>
      <c r="C34" s="55"/>
      <c r="D34" s="55"/>
    </row>
    <row r="35" customFormat="false" ht="15" hidden="false" customHeight="false" outlineLevel="0" collapsed="false">
      <c r="A35" s="20" t="s">
        <v>79</v>
      </c>
      <c r="B35" s="55" t="str">
        <f aca="false">IF(H7="","Not recorded",H7)</f>
        <v>Not recorded</v>
      </c>
      <c r="C35" s="55"/>
      <c r="D35" s="55"/>
    </row>
    <row r="36" customFormat="false" ht="33.75" hidden="false" customHeight="true" outlineLevel="0" collapsed="false">
      <c r="A36" s="20" t="s">
        <v>109</v>
      </c>
      <c r="B36" s="56"/>
      <c r="C36" s="56"/>
      <c r="D36" s="56"/>
      <c r="E36" s="56"/>
      <c r="F36" s="56"/>
      <c r="G36" s="56"/>
      <c r="H36" s="56"/>
      <c r="I36" s="56"/>
      <c r="J36" s="56"/>
      <c r="K36" s="56"/>
      <c r="L36" s="56"/>
      <c r="M36" s="56"/>
    </row>
    <row r="37" customFormat="false" ht="15" hidden="false" customHeight="false" outlineLevel="0" collapsed="false">
      <c r="A37" s="20" t="s">
        <v>110</v>
      </c>
      <c r="B37" s="19" t="str">
        <f aca="false">IF(AND(B33="Yes",B34="Yes",B35="Yes"),"Ready, send it","Not yet")</f>
        <v>Not yet</v>
      </c>
      <c r="C37" s="19"/>
      <c r="D37" s="19"/>
      <c r="F37" s="24" t="s">
        <v>111</v>
      </c>
    </row>
  </sheetData>
  <mergeCells count="36">
    <mergeCell ref="A1:M1"/>
    <mergeCell ref="A2:M2"/>
    <mergeCell ref="B4:D4"/>
    <mergeCell ref="F4:G4"/>
    <mergeCell ref="H4:I4"/>
    <mergeCell ref="B5:D5"/>
    <mergeCell ref="F5:G5"/>
    <mergeCell ref="H5:I5"/>
    <mergeCell ref="B6:D6"/>
    <mergeCell ref="F6:G6"/>
    <mergeCell ref="H6:I6"/>
    <mergeCell ref="B7:D7"/>
    <mergeCell ref="F7:G7"/>
    <mergeCell ref="H7:I7"/>
    <mergeCell ref="B8:D8"/>
    <mergeCell ref="F8:G8"/>
    <mergeCell ref="H8:I8"/>
    <mergeCell ref="A10:M10"/>
    <mergeCell ref="A22:M22"/>
    <mergeCell ref="B23:D23"/>
    <mergeCell ref="F23:G23"/>
    <mergeCell ref="H23:I23"/>
    <mergeCell ref="B24:D24"/>
    <mergeCell ref="F24:G24"/>
    <mergeCell ref="H24:I24"/>
    <mergeCell ref="E26:M26"/>
    <mergeCell ref="E27:M27"/>
    <mergeCell ref="E28:M28"/>
    <mergeCell ref="E29:M29"/>
    <mergeCell ref="E30:M30"/>
    <mergeCell ref="E31:M31"/>
    <mergeCell ref="B33:D33"/>
    <mergeCell ref="B34:D34"/>
    <mergeCell ref="B35:D35"/>
    <mergeCell ref="B36:M36"/>
    <mergeCell ref="B37:D37"/>
  </mergeCells>
  <conditionalFormatting sqref="J13:J19">
    <cfRule type="cellIs" priority="2" operator="equal" aboveAverage="0" equalAverage="0" bottom="0" percent="0" rank="0" text="" dxfId="0">
      <formula>"Better"</formula>
    </cfRule>
    <cfRule type="cellIs" priority="3" operator="equal" aboveAverage="0" equalAverage="0" bottom="0" percent="0" rank="0" text="" dxfId="1">
      <formula>"Worse"</formula>
    </cfRule>
  </conditionalFormatting>
  <conditionalFormatting sqref="D27:D31">
    <cfRule type="expression" priority="4" aboveAverage="0" equalAverage="0" bottom="0" percent="0" rank="0" text="" dxfId="2">
      <formula>AND(D27&lt;&gt;"",OR(AND(D27&lt;0,C13="Lower"),AND(D27&gt;0,C13="Higher")))</formula>
    </cfRule>
  </conditionalFormatting>
  <conditionalFormatting sqref="B37">
    <cfRule type="cellIs" priority="5" operator="equal" aboveAverage="0" equalAverage="0" bottom="0" percent="0" rank="0" text="" dxfId="0">
      <formula>"Ready, send it"</formula>
    </cfRule>
  </conditionalFormatting>
  <dataValidations count="2">
    <dataValidation allowBlank="true" errorStyle="stop" operator="between" showDropDown="false" showErrorMessage="false" showInputMessage="false" sqref="K13:K14 K17:K19" type="list">
      <formula1>"Yes,No"</formula1>
      <formula2>0</formula2>
    </dataValidation>
    <dataValidation allowBlank="true" errorStyle="stop" operator="between" showDropDown="false" showErrorMessage="false" showInputMessage="false" sqref="H7" type="list">
      <formula1>"Yes,No,Pending"</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00C1"/>
    <pageSetUpPr fitToPage="true"/>
  </sheetPr>
  <dimension ref="A1:M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3" min="2" style="0" width="10"/>
    <col collapsed="false" customWidth="true" hidden="false" outlineLevel="0" max="4" min="4" style="0" width="13"/>
    <col collapsed="false" customWidth="true" hidden="false" outlineLevel="0" max="8" min="5" style="0" width="11"/>
    <col collapsed="false" customWidth="true" hidden="false" outlineLevel="0" max="10" min="9" style="0" width="10"/>
    <col collapsed="false" customWidth="true" hidden="false" outlineLevel="0" max="11" min="11" style="0" width="11"/>
    <col collapsed="false" customWidth="true" hidden="false" outlineLevel="0" max="12" min="12" style="0" width="46"/>
    <col collapsed="false" customWidth="true" hidden="false" outlineLevel="0" max="13" min="13" style="0" width="30"/>
  </cols>
  <sheetData>
    <row r="1" customFormat="false" ht="30" hidden="false" customHeight="true" outlineLevel="0" collapsed="false">
      <c r="A1" s="1" t="s">
        <v>112</v>
      </c>
      <c r="B1" s="1"/>
      <c r="C1" s="1"/>
      <c r="D1" s="1"/>
      <c r="E1" s="1"/>
      <c r="F1" s="1"/>
      <c r="G1" s="1"/>
      <c r="H1" s="1"/>
      <c r="I1" s="1"/>
      <c r="J1" s="1"/>
      <c r="K1" s="1"/>
      <c r="L1" s="1"/>
      <c r="M1" s="1"/>
    </row>
    <row r="2" customFormat="false" ht="15" hidden="false" customHeight="false" outlineLevel="0" collapsed="false">
      <c r="A2" s="8" t="s">
        <v>71</v>
      </c>
      <c r="B2" s="8"/>
      <c r="C2" s="8"/>
      <c r="D2" s="8"/>
      <c r="E2" s="8"/>
      <c r="F2" s="8"/>
      <c r="G2" s="8"/>
      <c r="H2" s="8"/>
      <c r="I2" s="8"/>
      <c r="J2" s="8"/>
      <c r="K2" s="8"/>
      <c r="L2" s="8"/>
      <c r="M2" s="8"/>
    </row>
    <row r="4" customFormat="false" ht="15" hidden="false" customHeight="false" outlineLevel="0" collapsed="false">
      <c r="A4" s="20" t="s">
        <v>72</v>
      </c>
      <c r="B4" s="21"/>
      <c r="C4" s="21"/>
      <c r="D4" s="21"/>
      <c r="F4" s="22" t="s">
        <v>73</v>
      </c>
      <c r="G4" s="22"/>
      <c r="H4" s="23" t="str">
        <f aca="false">IF(B7="","",B7+14)</f>
        <v/>
      </c>
      <c r="I4" s="23"/>
      <c r="K4" s="24" t="s">
        <v>74</v>
      </c>
    </row>
    <row r="5" customFormat="false" ht="15" hidden="false" customHeight="false" outlineLevel="0" collapsed="false">
      <c r="A5" s="20" t="s">
        <v>53</v>
      </c>
      <c r="B5" s="21"/>
      <c r="C5" s="21"/>
      <c r="D5" s="21"/>
      <c r="F5" s="22" t="s">
        <v>75</v>
      </c>
      <c r="G5" s="22"/>
      <c r="H5" s="23" t="str">
        <f aca="false">IF(B7="","",B7+30)</f>
        <v/>
      </c>
      <c r="I5" s="23"/>
    </row>
    <row r="6" customFormat="false" ht="15" hidden="false" customHeight="false" outlineLevel="0" collapsed="false">
      <c r="A6" s="20" t="s">
        <v>76</v>
      </c>
      <c r="B6" s="21"/>
      <c r="C6" s="21"/>
      <c r="D6" s="21"/>
      <c r="F6" s="22" t="s">
        <v>77</v>
      </c>
      <c r="G6" s="22"/>
      <c r="H6" s="21"/>
      <c r="I6" s="21"/>
    </row>
    <row r="7" customFormat="false" ht="15" hidden="false" customHeight="false" outlineLevel="0" collapsed="false">
      <c r="A7" s="20" t="s">
        <v>78</v>
      </c>
      <c r="B7" s="25"/>
      <c r="C7" s="25"/>
      <c r="D7" s="25"/>
      <c r="F7" s="22" t="s">
        <v>79</v>
      </c>
      <c r="G7" s="22"/>
      <c r="H7" s="21"/>
      <c r="I7" s="21"/>
    </row>
    <row r="8" customFormat="false" ht="15" hidden="false" customHeight="false" outlineLevel="0" collapsed="false">
      <c r="A8" s="20" t="s">
        <v>80</v>
      </c>
      <c r="B8" s="25"/>
      <c r="C8" s="25"/>
      <c r="D8" s="25"/>
      <c r="F8" s="22" t="s">
        <v>81</v>
      </c>
      <c r="G8" s="22"/>
      <c r="H8" s="25"/>
      <c r="I8" s="25"/>
    </row>
    <row r="10" customFormat="false" ht="21.75" hidden="false" customHeight="true" outlineLevel="0" collapsed="false">
      <c r="A10" s="4" t="s">
        <v>82</v>
      </c>
      <c r="B10" s="4"/>
      <c r="C10" s="4"/>
      <c r="D10" s="4"/>
      <c r="E10" s="4"/>
      <c r="F10" s="4"/>
      <c r="G10" s="4"/>
      <c r="H10" s="4"/>
      <c r="I10" s="4"/>
      <c r="J10" s="4"/>
      <c r="K10" s="4"/>
      <c r="L10" s="4"/>
      <c r="M10" s="4"/>
    </row>
    <row r="11" customFormat="false" ht="27.75" hidden="false" customHeight="true" outlineLevel="0" collapsed="false">
      <c r="A11" s="10" t="s">
        <v>16</v>
      </c>
      <c r="B11" s="10" t="s">
        <v>17</v>
      </c>
      <c r="C11" s="10" t="s">
        <v>18</v>
      </c>
      <c r="D11" s="10" t="s">
        <v>19</v>
      </c>
      <c r="E11" s="11" t="s">
        <v>54</v>
      </c>
      <c r="F11" s="11" t="s">
        <v>57</v>
      </c>
      <c r="G11" s="11" t="s">
        <v>58</v>
      </c>
      <c r="H11" s="11" t="s">
        <v>83</v>
      </c>
      <c r="I11" s="11" t="s">
        <v>84</v>
      </c>
      <c r="J11" s="11" t="s">
        <v>85</v>
      </c>
      <c r="K11" s="11" t="s">
        <v>86</v>
      </c>
      <c r="L11" s="10" t="s">
        <v>20</v>
      </c>
      <c r="M11" s="10" t="s">
        <v>87</v>
      </c>
    </row>
    <row r="12" customFormat="false" ht="15" hidden="false" customHeight="false" outlineLevel="0" collapsed="false">
      <c r="A12" s="20" t="s">
        <v>88</v>
      </c>
      <c r="E12" s="26"/>
      <c r="F12" s="26"/>
      <c r="G12" s="26"/>
      <c r="L12" s="24" t="s">
        <v>89</v>
      </c>
    </row>
    <row r="13" customFormat="false" ht="36" hidden="false" customHeight="true" outlineLevel="0" collapsed="false">
      <c r="A13" s="27" t="s">
        <v>22</v>
      </c>
      <c r="B13" s="28" t="s">
        <v>23</v>
      </c>
      <c r="C13" s="28" t="s">
        <v>24</v>
      </c>
      <c r="D13" s="28" t="s">
        <v>25</v>
      </c>
      <c r="E13" s="29"/>
      <c r="F13" s="29"/>
      <c r="G13" s="29"/>
      <c r="H13" s="30" t="str">
        <f aca="false">IF(OR(E13="",IF(G13&lt;&gt;"",G13,F13)=""),"",IF(G13&lt;&gt;"",G13,F13)-E13)</f>
        <v/>
      </c>
      <c r="I13" s="31" t="str">
        <f aca="false">IF(OR(H13="",E13=0),"",H13/E13)</f>
        <v/>
      </c>
      <c r="J13" s="32" t="str">
        <f aca="false">IF(H13="","",IF(H13=0,"No change",IF((H13&lt;0)=(C13="Lower"),"Better","Worse")))</f>
        <v/>
      </c>
      <c r="K13" s="33"/>
      <c r="L13" s="34" t="s">
        <v>26</v>
      </c>
      <c r="M13" s="35"/>
    </row>
    <row r="14" customFormat="false" ht="36" hidden="false" customHeight="true" outlineLevel="0" collapsed="false">
      <c r="A14" s="27" t="s">
        <v>28</v>
      </c>
      <c r="B14" s="28" t="s">
        <v>29</v>
      </c>
      <c r="C14" s="28" t="s">
        <v>24</v>
      </c>
      <c r="D14" s="28" t="s">
        <v>30</v>
      </c>
      <c r="E14" s="29"/>
      <c r="F14" s="29"/>
      <c r="G14" s="29"/>
      <c r="H14" s="30" t="str">
        <f aca="false">IF(OR(E14="",IF(G14&lt;&gt;"",G14,F14)=""),"",IF(G14&lt;&gt;"",G14,F14)-E14)</f>
        <v/>
      </c>
      <c r="I14" s="31" t="str">
        <f aca="false">IF(OR(H14="",E14=0),"",H14/E14)</f>
        <v/>
      </c>
      <c r="J14" s="32" t="str">
        <f aca="false">IF(H14="","",IF(H14=0,"No change",IF((H14&lt;0)=(C14="Lower"),"Better","Worse")))</f>
        <v/>
      </c>
      <c r="K14" s="33"/>
      <c r="L14" s="34" t="s">
        <v>31</v>
      </c>
      <c r="M14" s="35"/>
    </row>
    <row r="15" customFormat="false" ht="36" hidden="false" customHeight="true" outlineLevel="0" collapsed="false">
      <c r="A15" s="36" t="s">
        <v>90</v>
      </c>
      <c r="B15" s="28" t="s">
        <v>91</v>
      </c>
      <c r="C15" s="28" t="s">
        <v>92</v>
      </c>
      <c r="D15" s="28" t="s">
        <v>35</v>
      </c>
      <c r="E15" s="29"/>
      <c r="F15" s="29"/>
      <c r="G15" s="29"/>
      <c r="H15" s="37"/>
      <c r="I15" s="37"/>
      <c r="J15" s="37"/>
      <c r="K15" s="37"/>
      <c r="L15" s="34" t="s">
        <v>93</v>
      </c>
      <c r="M15" s="35"/>
    </row>
    <row r="16" customFormat="false" ht="36" hidden="false" customHeight="true" outlineLevel="0" collapsed="false">
      <c r="A16" s="36" t="s">
        <v>94</v>
      </c>
      <c r="B16" s="28" t="s">
        <v>91</v>
      </c>
      <c r="C16" s="28" t="s">
        <v>92</v>
      </c>
      <c r="D16" s="28" t="s">
        <v>35</v>
      </c>
      <c r="E16" s="29"/>
      <c r="F16" s="29"/>
      <c r="G16" s="29"/>
      <c r="H16" s="37"/>
      <c r="I16" s="37"/>
      <c r="J16" s="37"/>
      <c r="K16" s="37"/>
      <c r="L16" s="34" t="s">
        <v>95</v>
      </c>
      <c r="M16" s="35"/>
    </row>
    <row r="17" customFormat="false" ht="36" hidden="false" customHeight="true" outlineLevel="0" collapsed="false">
      <c r="A17" s="27" t="s">
        <v>33</v>
      </c>
      <c r="B17" s="28" t="s">
        <v>34</v>
      </c>
      <c r="C17" s="28" t="s">
        <v>24</v>
      </c>
      <c r="D17" s="28" t="s">
        <v>96</v>
      </c>
      <c r="E17" s="38" t="str">
        <f aca="false">IF(OR(E15="",E16=""),"",IF(E15=0,"",E16/E15))</f>
        <v/>
      </c>
      <c r="F17" s="38" t="str">
        <f aca="false">IF(OR(F15="",F16=""),"",IF(F15=0,"",F16/F15))</f>
        <v/>
      </c>
      <c r="G17" s="38" t="str">
        <f aca="false">IF(OR(G15="",G16=""),"",IF(G15=0,"",G16/G15))</f>
        <v/>
      </c>
      <c r="H17" s="39" t="str">
        <f aca="false">IF(OR(E17="",IF(G17&lt;&gt;"",G17,F17)=""),"",IF(G17&lt;&gt;"",G17,F17)-E17)</f>
        <v/>
      </c>
      <c r="I17" s="31" t="str">
        <f aca="false">IF(OR(H17="",E17=0),"",H17/E17)</f>
        <v/>
      </c>
      <c r="J17" s="32" t="str">
        <f aca="false">IF(H17="","",IF(H17=0,"No change",IF((H17&lt;0)=(C17="Lower"),"Better","Worse")))</f>
        <v/>
      </c>
      <c r="K17" s="33"/>
      <c r="L17" s="34" t="s">
        <v>97</v>
      </c>
      <c r="M17" s="35"/>
    </row>
    <row r="18" customFormat="false" ht="36" hidden="false" customHeight="true" outlineLevel="0" collapsed="false">
      <c r="A18" s="27" t="s">
        <v>38</v>
      </c>
      <c r="B18" s="28" t="s">
        <v>39</v>
      </c>
      <c r="C18" s="28" t="s">
        <v>24</v>
      </c>
      <c r="D18" s="28" t="s">
        <v>40</v>
      </c>
      <c r="E18" s="40"/>
      <c r="F18" s="40"/>
      <c r="G18" s="40"/>
      <c r="H18" s="30" t="str">
        <f aca="false">IF(OR(E18="",IF(G18&lt;&gt;"",G18,F18)=""),"",IF(G18&lt;&gt;"",G18,F18)-E18)</f>
        <v/>
      </c>
      <c r="I18" s="31" t="str">
        <f aca="false">IF(OR(H18="",E18=0),"",H18/E18)</f>
        <v/>
      </c>
      <c r="J18" s="32" t="str">
        <f aca="false">IF(H18="","",IF(H18=0,"No change",IF((H18&lt;0)=(C18="Lower"),"Better","Worse")))</f>
        <v/>
      </c>
      <c r="K18" s="33"/>
      <c r="L18" s="34" t="s">
        <v>41</v>
      </c>
      <c r="M18" s="35"/>
    </row>
    <row r="19" customFormat="false" ht="36" hidden="false" customHeight="true" outlineLevel="0" collapsed="false">
      <c r="A19" s="27" t="s">
        <v>43</v>
      </c>
      <c r="B19" s="28" t="s">
        <v>44</v>
      </c>
      <c r="C19" s="28" t="s">
        <v>45</v>
      </c>
      <c r="D19" s="28" t="s">
        <v>35</v>
      </c>
      <c r="E19" s="29"/>
      <c r="F19" s="29"/>
      <c r="G19" s="29"/>
      <c r="H19" s="30" t="str">
        <f aca="false">IF(OR(E19="",IF(G19&lt;&gt;"",G19,F19)=""),"",IF(G19&lt;&gt;"",G19,F19)-E19)</f>
        <v/>
      </c>
      <c r="I19" s="31" t="str">
        <f aca="false">IF(OR(H19="",E19=0),"",H19/E19)</f>
        <v/>
      </c>
      <c r="J19" s="32" t="str">
        <f aca="false">IF(H19="","",IF(H19=0,"No change",IF((H19&lt;0)=(C19="Lower"),"Better","Worse")))</f>
        <v/>
      </c>
      <c r="K19" s="33"/>
      <c r="L19" s="34" t="s">
        <v>46</v>
      </c>
      <c r="M19" s="35"/>
    </row>
    <row r="20" customFormat="false" ht="15" hidden="false" customHeight="false" outlineLevel="0" collapsed="false">
      <c r="A20" s="24" t="s">
        <v>98</v>
      </c>
    </row>
    <row r="22" customFormat="false" ht="21.75" hidden="false" customHeight="true" outlineLevel="0" collapsed="false">
      <c r="A22" s="4" t="s">
        <v>99</v>
      </c>
      <c r="B22" s="4"/>
      <c r="C22" s="4"/>
      <c r="D22" s="4"/>
      <c r="E22" s="4"/>
      <c r="F22" s="4"/>
      <c r="G22" s="4"/>
      <c r="H22" s="4"/>
      <c r="I22" s="4"/>
      <c r="J22" s="4"/>
      <c r="K22" s="4"/>
      <c r="L22" s="4"/>
      <c r="M22" s="4"/>
    </row>
    <row r="23" customFormat="false" ht="15" hidden="false" customHeight="false" outlineLevel="0" collapsed="false">
      <c r="A23" s="20" t="s">
        <v>52</v>
      </c>
      <c r="B23" s="19" t="str">
        <f aca="false">IF(B4="","",B4)</f>
        <v/>
      </c>
      <c r="C23" s="19"/>
      <c r="D23" s="19"/>
      <c r="F23" s="22" t="s">
        <v>53</v>
      </c>
      <c r="G23" s="22"/>
      <c r="H23" s="19" t="str">
        <f aca="false">IF(B5="","",B5)</f>
        <v/>
      </c>
      <c r="I23" s="19"/>
    </row>
    <row r="24" customFormat="false" ht="15" hidden="false" customHeight="false" outlineLevel="0" collapsed="false">
      <c r="A24" s="20" t="s">
        <v>100</v>
      </c>
      <c r="B24" s="19" t="str">
        <f aca="false">IF(B6="","",B6)</f>
        <v/>
      </c>
      <c r="C24" s="19"/>
      <c r="D24" s="19"/>
      <c r="F24" s="22" t="s">
        <v>101</v>
      </c>
      <c r="G24" s="22"/>
      <c r="H24" s="41" t="str">
        <f aca="false">IF(B8="","",B8)</f>
        <v/>
      </c>
      <c r="I24" s="41"/>
    </row>
    <row r="25" customFormat="false" ht="15" hidden="false" customHeight="false" outlineLevel="0" collapsed="false">
      <c r="B25" s="42" t="s">
        <v>102</v>
      </c>
      <c r="C25" s="42" t="s">
        <v>103</v>
      </c>
    </row>
    <row r="26" customFormat="false" ht="15" hidden="false" customHeight="false" outlineLevel="0" collapsed="false">
      <c r="A26" s="43" t="s">
        <v>16</v>
      </c>
      <c r="B26" s="44" t="s">
        <v>104</v>
      </c>
      <c r="C26" s="44" t="s">
        <v>105</v>
      </c>
      <c r="D26" s="44" t="s">
        <v>83</v>
      </c>
      <c r="E26" s="45" t="s">
        <v>106</v>
      </c>
      <c r="F26" s="45"/>
      <c r="G26" s="45"/>
      <c r="H26" s="45"/>
      <c r="I26" s="45"/>
      <c r="J26" s="45"/>
      <c r="K26" s="45"/>
      <c r="L26" s="45"/>
      <c r="M26" s="45"/>
    </row>
    <row r="27" customFormat="false" ht="19.5" hidden="false" customHeight="true" outlineLevel="0" collapsed="false">
      <c r="A27" s="46" t="str">
        <f aca="false">A13</f>
        <v>Missed calls a week</v>
      </c>
      <c r="B27" s="47" t="str">
        <f aca="false">IF(E13="","",E13)</f>
        <v/>
      </c>
      <c r="C27" s="48" t="str">
        <f aca="false">IF(G13="","",G13)</f>
        <v/>
      </c>
      <c r="D27" s="49" t="str">
        <f aca="false">IF(OR(B27="",C27="",B27=0),"",C27/B27-1)</f>
        <v/>
      </c>
      <c r="E27" s="50" t="str">
        <f aca="false">IF(D27="","",A27&amp;": "&amp;TEXT(B27,"0")&amp;" → "&amp;TEXT(C27,"0")&amp;" calls  ("&amp;TEXT(D27,"+0%;-0%;0%")&amp;")")</f>
        <v/>
      </c>
      <c r="F27" s="50"/>
      <c r="G27" s="50"/>
      <c r="H27" s="50"/>
      <c r="I27" s="50"/>
      <c r="J27" s="50"/>
      <c r="K27" s="50"/>
      <c r="L27" s="50"/>
      <c r="M27" s="50"/>
    </row>
    <row r="28" customFormat="false" ht="19.5" hidden="false" customHeight="true" outlineLevel="0" collapsed="false">
      <c r="A28" s="46" t="str">
        <f aca="false">A14</f>
        <v>First reply time (median)</v>
      </c>
      <c r="B28" s="47" t="str">
        <f aca="false">IF(E14="","",E14)</f>
        <v/>
      </c>
      <c r="C28" s="48" t="str">
        <f aca="false">IF(G14="","",G14)</f>
        <v/>
      </c>
      <c r="D28" s="49" t="str">
        <f aca="false">IF(OR(B28="",C28="",B28=0),"",C28/B28-1)</f>
        <v/>
      </c>
      <c r="E28" s="50" t="str">
        <f aca="false">IF(D28="","",A28&amp;": "&amp;TEXT(B28,"0")&amp;" → "&amp;TEXT(C28,"0")&amp;" min  ("&amp;TEXT(D28,"+0%;-0%;0%")&amp;")")</f>
        <v/>
      </c>
      <c r="F28" s="50"/>
      <c r="G28" s="50"/>
      <c r="H28" s="50"/>
      <c r="I28" s="50"/>
      <c r="J28" s="50"/>
      <c r="K28" s="50"/>
      <c r="L28" s="50"/>
      <c r="M28" s="50"/>
    </row>
    <row r="29" customFormat="false" ht="19.5" hidden="false" customHeight="true" outlineLevel="0" collapsed="false">
      <c r="A29" s="46" t="str">
        <f aca="false">A17</f>
        <v>No-show rate</v>
      </c>
      <c r="B29" s="51" t="str">
        <f aca="false">IF(E17="","",E17)</f>
        <v/>
      </c>
      <c r="C29" s="52" t="str">
        <f aca="false">IF(G17="","",G17)</f>
        <v/>
      </c>
      <c r="D29" s="49" t="str">
        <f aca="false">IF(OR(B29="",C29="",B29=0),"",C29/B29-1)</f>
        <v/>
      </c>
      <c r="E29" s="50" t="str">
        <f aca="false">IF(D29="","",A29&amp;": "&amp;TEXT(B29,"0%")&amp;" → "&amp;TEXT(C29,"0%")&amp;"  ("&amp;TEXT(D29,"+0%;-0%;0%")&amp;")")</f>
        <v/>
      </c>
      <c r="F29" s="50"/>
      <c r="G29" s="50"/>
      <c r="H29" s="50"/>
      <c r="I29" s="50"/>
      <c r="J29" s="50"/>
      <c r="K29" s="50"/>
      <c r="L29" s="50"/>
      <c r="M29" s="50"/>
    </row>
    <row r="30" customFormat="false" ht="19.5" hidden="false" customHeight="true" outlineLevel="0" collapsed="false">
      <c r="A30" s="46" t="str">
        <f aca="false">A18</f>
        <v>Dormant list size</v>
      </c>
      <c r="B30" s="53" t="str">
        <f aca="false">IF(E18="","",E18)</f>
        <v/>
      </c>
      <c r="C30" s="54" t="str">
        <f aca="false">IF(G18="","",G18)</f>
        <v/>
      </c>
      <c r="D30" s="49" t="str">
        <f aca="false">IF(OR(B30="",C30="",B30=0),"",C30/B30-1)</f>
        <v/>
      </c>
      <c r="E30" s="50" t="str">
        <f aca="false">IF(D30="","",A30&amp;": "&amp;TEXT(B30,"#,##0")&amp;" → "&amp;TEXT(C30,"#,##0")&amp;" contacts  ("&amp;TEXT(D30,"+0%;-0%;0%")&amp;")")</f>
        <v/>
      </c>
      <c r="F30" s="50"/>
      <c r="G30" s="50"/>
      <c r="H30" s="50"/>
      <c r="I30" s="50"/>
      <c r="J30" s="50"/>
      <c r="K30" s="50"/>
      <c r="L30" s="50"/>
      <c r="M30" s="50"/>
    </row>
    <row r="31" customFormat="false" ht="19.5" hidden="false" customHeight="true" outlineLevel="0" collapsed="false">
      <c r="A31" s="46" t="str">
        <f aca="false">A19</f>
        <v>Bookings a week</v>
      </c>
      <c r="B31" s="47" t="str">
        <f aca="false">IF(E19="","",E19)</f>
        <v/>
      </c>
      <c r="C31" s="48" t="str">
        <f aca="false">IF(G19="","",G19)</f>
        <v/>
      </c>
      <c r="D31" s="49" t="str">
        <f aca="false">IF(OR(B31="",C31="",B31=0),"",C31/B31-1)</f>
        <v/>
      </c>
      <c r="E31" s="50" t="str">
        <f aca="false">IF(D31="","",A31&amp;": "&amp;TEXT(B31,"0")&amp;" → "&amp;TEXT(C31,"0")&amp;" bookings  ("&amp;TEXT(D31,"+0%;-0%;0%")&amp;")")</f>
        <v/>
      </c>
      <c r="F31" s="50"/>
      <c r="G31" s="50"/>
      <c r="H31" s="50"/>
      <c r="I31" s="50"/>
      <c r="J31" s="50"/>
      <c r="K31" s="50"/>
      <c r="L31" s="50"/>
      <c r="M31" s="50"/>
    </row>
    <row r="33" customFormat="false" ht="15" hidden="false" customHeight="false" outlineLevel="0" collapsed="false">
      <c r="A33" s="20" t="s">
        <v>107</v>
      </c>
      <c r="B33" s="55" t="str">
        <f aca="false">IF(COUNT(C27:C31)=5,"Yes","No, "&amp;(5-COUNT(C27:C31))&amp;" missing")</f>
        <v>No, 5 missing</v>
      </c>
      <c r="C33" s="55"/>
      <c r="D33" s="55"/>
    </row>
    <row r="34" customFormat="false" ht="15" hidden="false" customHeight="false" outlineLevel="0" collapsed="false">
      <c r="A34" s="20" t="s">
        <v>108</v>
      </c>
      <c r="B34" s="55" t="str">
        <f aca="false">IF(COUNTIF(K13:K19,"Yes")=5,"Yes","Not yet ("&amp;COUNTIF(K13:K19,"Yes")&amp;" of 5)")</f>
        <v>Not yet (0 of 5)</v>
      </c>
      <c r="C34" s="55"/>
      <c r="D34" s="55"/>
    </row>
    <row r="35" customFormat="false" ht="15" hidden="false" customHeight="false" outlineLevel="0" collapsed="false">
      <c r="A35" s="20" t="s">
        <v>79</v>
      </c>
      <c r="B35" s="55" t="str">
        <f aca="false">IF(H7="","Not recorded",H7)</f>
        <v>Not recorded</v>
      </c>
      <c r="C35" s="55"/>
      <c r="D35" s="55"/>
    </row>
    <row r="36" customFormat="false" ht="33.75" hidden="false" customHeight="true" outlineLevel="0" collapsed="false">
      <c r="A36" s="20" t="s">
        <v>109</v>
      </c>
      <c r="B36" s="56"/>
      <c r="C36" s="56"/>
      <c r="D36" s="56"/>
      <c r="E36" s="56"/>
      <c r="F36" s="56"/>
      <c r="G36" s="56"/>
      <c r="H36" s="56"/>
      <c r="I36" s="56"/>
      <c r="J36" s="56"/>
      <c r="K36" s="56"/>
      <c r="L36" s="56"/>
      <c r="M36" s="56"/>
    </row>
    <row r="37" customFormat="false" ht="15" hidden="false" customHeight="false" outlineLevel="0" collapsed="false">
      <c r="A37" s="20" t="s">
        <v>110</v>
      </c>
      <c r="B37" s="19" t="str">
        <f aca="false">IF(AND(B33="Yes",B34="Yes",B35="Yes"),"Ready, send it","Not yet")</f>
        <v>Not yet</v>
      </c>
      <c r="C37" s="19"/>
      <c r="D37" s="19"/>
      <c r="F37" s="24" t="s">
        <v>111</v>
      </c>
    </row>
  </sheetData>
  <mergeCells count="36">
    <mergeCell ref="A1:M1"/>
    <mergeCell ref="A2:M2"/>
    <mergeCell ref="B4:D4"/>
    <mergeCell ref="F4:G4"/>
    <mergeCell ref="H4:I4"/>
    <mergeCell ref="B5:D5"/>
    <mergeCell ref="F5:G5"/>
    <mergeCell ref="H5:I5"/>
    <mergeCell ref="B6:D6"/>
    <mergeCell ref="F6:G6"/>
    <mergeCell ref="H6:I6"/>
    <mergeCell ref="B7:D7"/>
    <mergeCell ref="F7:G7"/>
    <mergeCell ref="H7:I7"/>
    <mergeCell ref="B8:D8"/>
    <mergeCell ref="F8:G8"/>
    <mergeCell ref="H8:I8"/>
    <mergeCell ref="A10:M10"/>
    <mergeCell ref="A22:M22"/>
    <mergeCell ref="B23:D23"/>
    <mergeCell ref="F23:G23"/>
    <mergeCell ref="H23:I23"/>
    <mergeCell ref="B24:D24"/>
    <mergeCell ref="F24:G24"/>
    <mergeCell ref="H24:I24"/>
    <mergeCell ref="E26:M26"/>
    <mergeCell ref="E27:M27"/>
    <mergeCell ref="E28:M28"/>
    <mergeCell ref="E29:M29"/>
    <mergeCell ref="E30:M30"/>
    <mergeCell ref="E31:M31"/>
    <mergeCell ref="B33:D33"/>
    <mergeCell ref="B34:D34"/>
    <mergeCell ref="B35:D35"/>
    <mergeCell ref="B36:M36"/>
    <mergeCell ref="B37:D37"/>
  </mergeCells>
  <conditionalFormatting sqref="J13:J19">
    <cfRule type="cellIs" priority="2" operator="equal" aboveAverage="0" equalAverage="0" bottom="0" percent="0" rank="0" text="" dxfId="0">
      <formula>"Better"</formula>
    </cfRule>
    <cfRule type="cellIs" priority="3" operator="equal" aboveAverage="0" equalAverage="0" bottom="0" percent="0" rank="0" text="" dxfId="1">
      <formula>"Worse"</formula>
    </cfRule>
  </conditionalFormatting>
  <conditionalFormatting sqref="D27:D31">
    <cfRule type="expression" priority="4" aboveAverage="0" equalAverage="0" bottom="0" percent="0" rank="0" text="" dxfId="2">
      <formula>AND(D27&lt;&gt;"",OR(AND(D27&lt;0,C13="Lower"),AND(D27&gt;0,C13="Higher")))</formula>
    </cfRule>
  </conditionalFormatting>
  <conditionalFormatting sqref="B37">
    <cfRule type="cellIs" priority="5" operator="equal" aboveAverage="0" equalAverage="0" bottom="0" percent="0" rank="0" text="" dxfId="0">
      <formula>"Ready, send it"</formula>
    </cfRule>
  </conditionalFormatting>
  <dataValidations count="2">
    <dataValidation allowBlank="true" errorStyle="stop" operator="between" showDropDown="false" showErrorMessage="false" showInputMessage="false" sqref="K13:K14 K17:K19" type="list">
      <formula1>"Yes,No"</formula1>
      <formula2>0</formula2>
    </dataValidation>
    <dataValidation allowBlank="true" errorStyle="stop" operator="between" showDropDown="false" showErrorMessage="false" showInputMessage="false" sqref="H7" type="list">
      <formula1>"Yes,No,Pending"</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00C1"/>
    <pageSetUpPr fitToPage="true"/>
  </sheetPr>
  <dimension ref="A1:M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3" min="2" style="0" width="10"/>
    <col collapsed="false" customWidth="true" hidden="false" outlineLevel="0" max="4" min="4" style="0" width="13"/>
    <col collapsed="false" customWidth="true" hidden="false" outlineLevel="0" max="8" min="5" style="0" width="11"/>
    <col collapsed="false" customWidth="true" hidden="false" outlineLevel="0" max="10" min="9" style="0" width="10"/>
    <col collapsed="false" customWidth="true" hidden="false" outlineLevel="0" max="11" min="11" style="0" width="11"/>
    <col collapsed="false" customWidth="true" hidden="false" outlineLevel="0" max="12" min="12" style="0" width="46"/>
    <col collapsed="false" customWidth="true" hidden="false" outlineLevel="0" max="13" min="13" style="0" width="30"/>
  </cols>
  <sheetData>
    <row r="1" customFormat="false" ht="30" hidden="false" customHeight="true" outlineLevel="0" collapsed="false">
      <c r="A1" s="1" t="s">
        <v>113</v>
      </c>
      <c r="B1" s="1"/>
      <c r="C1" s="1"/>
      <c r="D1" s="1"/>
      <c r="E1" s="1"/>
      <c r="F1" s="1"/>
      <c r="G1" s="1"/>
      <c r="H1" s="1"/>
      <c r="I1" s="1"/>
      <c r="J1" s="1"/>
      <c r="K1" s="1"/>
      <c r="L1" s="1"/>
      <c r="M1" s="1"/>
    </row>
    <row r="2" customFormat="false" ht="15" hidden="false" customHeight="false" outlineLevel="0" collapsed="false">
      <c r="A2" s="8" t="s">
        <v>71</v>
      </c>
      <c r="B2" s="8"/>
      <c r="C2" s="8"/>
      <c r="D2" s="8"/>
      <c r="E2" s="8"/>
      <c r="F2" s="8"/>
      <c r="G2" s="8"/>
      <c r="H2" s="8"/>
      <c r="I2" s="8"/>
      <c r="J2" s="8"/>
      <c r="K2" s="8"/>
      <c r="L2" s="8"/>
      <c r="M2" s="8"/>
    </row>
    <row r="4" customFormat="false" ht="15" hidden="false" customHeight="false" outlineLevel="0" collapsed="false">
      <c r="A4" s="20" t="s">
        <v>72</v>
      </c>
      <c r="B4" s="21"/>
      <c r="C4" s="21"/>
      <c r="D4" s="21"/>
      <c r="F4" s="22" t="s">
        <v>73</v>
      </c>
      <c r="G4" s="22"/>
      <c r="H4" s="23" t="str">
        <f aca="false">IF(B7="","",B7+14)</f>
        <v/>
      </c>
      <c r="I4" s="23"/>
      <c r="K4" s="24" t="s">
        <v>74</v>
      </c>
    </row>
    <row r="5" customFormat="false" ht="15" hidden="false" customHeight="false" outlineLevel="0" collapsed="false">
      <c r="A5" s="20" t="s">
        <v>53</v>
      </c>
      <c r="B5" s="21"/>
      <c r="C5" s="21"/>
      <c r="D5" s="21"/>
      <c r="F5" s="22" t="s">
        <v>75</v>
      </c>
      <c r="G5" s="22"/>
      <c r="H5" s="23" t="str">
        <f aca="false">IF(B7="","",B7+30)</f>
        <v/>
      </c>
      <c r="I5" s="23"/>
    </row>
    <row r="6" customFormat="false" ht="15" hidden="false" customHeight="false" outlineLevel="0" collapsed="false">
      <c r="A6" s="20" t="s">
        <v>76</v>
      </c>
      <c r="B6" s="21"/>
      <c r="C6" s="21"/>
      <c r="D6" s="21"/>
      <c r="F6" s="22" t="s">
        <v>77</v>
      </c>
      <c r="G6" s="22"/>
      <c r="H6" s="21"/>
      <c r="I6" s="21"/>
    </row>
    <row r="7" customFormat="false" ht="15" hidden="false" customHeight="false" outlineLevel="0" collapsed="false">
      <c r="A7" s="20" t="s">
        <v>78</v>
      </c>
      <c r="B7" s="25"/>
      <c r="C7" s="25"/>
      <c r="D7" s="25"/>
      <c r="F7" s="22" t="s">
        <v>79</v>
      </c>
      <c r="G7" s="22"/>
      <c r="H7" s="21"/>
      <c r="I7" s="21"/>
    </row>
    <row r="8" customFormat="false" ht="15" hidden="false" customHeight="false" outlineLevel="0" collapsed="false">
      <c r="A8" s="20" t="s">
        <v>80</v>
      </c>
      <c r="B8" s="25"/>
      <c r="C8" s="25"/>
      <c r="D8" s="25"/>
      <c r="F8" s="22" t="s">
        <v>81</v>
      </c>
      <c r="G8" s="22"/>
      <c r="H8" s="25"/>
      <c r="I8" s="25"/>
    </row>
    <row r="10" customFormat="false" ht="21.75" hidden="false" customHeight="true" outlineLevel="0" collapsed="false">
      <c r="A10" s="4" t="s">
        <v>82</v>
      </c>
      <c r="B10" s="4"/>
      <c r="C10" s="4"/>
      <c r="D10" s="4"/>
      <c r="E10" s="4"/>
      <c r="F10" s="4"/>
      <c r="G10" s="4"/>
      <c r="H10" s="4"/>
      <c r="I10" s="4"/>
      <c r="J10" s="4"/>
      <c r="K10" s="4"/>
      <c r="L10" s="4"/>
      <c r="M10" s="4"/>
    </row>
    <row r="11" customFormat="false" ht="27.75" hidden="false" customHeight="true" outlineLevel="0" collapsed="false">
      <c r="A11" s="10" t="s">
        <v>16</v>
      </c>
      <c r="B11" s="10" t="s">
        <v>17</v>
      </c>
      <c r="C11" s="10" t="s">
        <v>18</v>
      </c>
      <c r="D11" s="10" t="s">
        <v>19</v>
      </c>
      <c r="E11" s="11" t="s">
        <v>54</v>
      </c>
      <c r="F11" s="11" t="s">
        <v>57</v>
      </c>
      <c r="G11" s="11" t="s">
        <v>58</v>
      </c>
      <c r="H11" s="11" t="s">
        <v>83</v>
      </c>
      <c r="I11" s="11" t="s">
        <v>84</v>
      </c>
      <c r="J11" s="11" t="s">
        <v>85</v>
      </c>
      <c r="K11" s="11" t="s">
        <v>86</v>
      </c>
      <c r="L11" s="10" t="s">
        <v>20</v>
      </c>
      <c r="M11" s="10" t="s">
        <v>87</v>
      </c>
    </row>
    <row r="12" customFormat="false" ht="15" hidden="false" customHeight="false" outlineLevel="0" collapsed="false">
      <c r="A12" s="20" t="s">
        <v>88</v>
      </c>
      <c r="E12" s="26"/>
      <c r="F12" s="26"/>
      <c r="G12" s="26"/>
      <c r="L12" s="24" t="s">
        <v>89</v>
      </c>
    </row>
    <row r="13" customFormat="false" ht="36" hidden="false" customHeight="true" outlineLevel="0" collapsed="false">
      <c r="A13" s="27" t="s">
        <v>22</v>
      </c>
      <c r="B13" s="28" t="s">
        <v>23</v>
      </c>
      <c r="C13" s="28" t="s">
        <v>24</v>
      </c>
      <c r="D13" s="28" t="s">
        <v>25</v>
      </c>
      <c r="E13" s="29"/>
      <c r="F13" s="29"/>
      <c r="G13" s="29"/>
      <c r="H13" s="30" t="str">
        <f aca="false">IF(OR(E13="",IF(G13&lt;&gt;"",G13,F13)=""),"",IF(G13&lt;&gt;"",G13,F13)-E13)</f>
        <v/>
      </c>
      <c r="I13" s="31" t="str">
        <f aca="false">IF(OR(H13="",E13=0),"",H13/E13)</f>
        <v/>
      </c>
      <c r="J13" s="32" t="str">
        <f aca="false">IF(H13="","",IF(H13=0,"No change",IF((H13&lt;0)=(C13="Lower"),"Better","Worse")))</f>
        <v/>
      </c>
      <c r="K13" s="33"/>
      <c r="L13" s="34" t="s">
        <v>26</v>
      </c>
      <c r="M13" s="35"/>
    </row>
    <row r="14" customFormat="false" ht="36" hidden="false" customHeight="true" outlineLevel="0" collapsed="false">
      <c r="A14" s="27" t="s">
        <v>28</v>
      </c>
      <c r="B14" s="28" t="s">
        <v>29</v>
      </c>
      <c r="C14" s="28" t="s">
        <v>24</v>
      </c>
      <c r="D14" s="28" t="s">
        <v>30</v>
      </c>
      <c r="E14" s="29"/>
      <c r="F14" s="29"/>
      <c r="G14" s="29"/>
      <c r="H14" s="30" t="str">
        <f aca="false">IF(OR(E14="",IF(G14&lt;&gt;"",G14,F14)=""),"",IF(G14&lt;&gt;"",G14,F14)-E14)</f>
        <v/>
      </c>
      <c r="I14" s="31" t="str">
        <f aca="false">IF(OR(H14="",E14=0),"",H14/E14)</f>
        <v/>
      </c>
      <c r="J14" s="32" t="str">
        <f aca="false">IF(H14="","",IF(H14=0,"No change",IF((H14&lt;0)=(C14="Lower"),"Better","Worse")))</f>
        <v/>
      </c>
      <c r="K14" s="33"/>
      <c r="L14" s="34" t="s">
        <v>31</v>
      </c>
      <c r="M14" s="35"/>
    </row>
    <row r="15" customFormat="false" ht="36" hidden="false" customHeight="true" outlineLevel="0" collapsed="false">
      <c r="A15" s="36" t="s">
        <v>90</v>
      </c>
      <c r="B15" s="28" t="s">
        <v>91</v>
      </c>
      <c r="C15" s="28" t="s">
        <v>92</v>
      </c>
      <c r="D15" s="28" t="s">
        <v>35</v>
      </c>
      <c r="E15" s="29"/>
      <c r="F15" s="29"/>
      <c r="G15" s="29"/>
      <c r="H15" s="37"/>
      <c r="I15" s="37"/>
      <c r="J15" s="37"/>
      <c r="K15" s="37"/>
      <c r="L15" s="34" t="s">
        <v>93</v>
      </c>
      <c r="M15" s="35"/>
    </row>
    <row r="16" customFormat="false" ht="36" hidden="false" customHeight="true" outlineLevel="0" collapsed="false">
      <c r="A16" s="36" t="s">
        <v>94</v>
      </c>
      <c r="B16" s="28" t="s">
        <v>91</v>
      </c>
      <c r="C16" s="28" t="s">
        <v>92</v>
      </c>
      <c r="D16" s="28" t="s">
        <v>35</v>
      </c>
      <c r="E16" s="29"/>
      <c r="F16" s="29"/>
      <c r="G16" s="29"/>
      <c r="H16" s="37"/>
      <c r="I16" s="37"/>
      <c r="J16" s="37"/>
      <c r="K16" s="37"/>
      <c r="L16" s="34" t="s">
        <v>95</v>
      </c>
      <c r="M16" s="35"/>
    </row>
    <row r="17" customFormat="false" ht="36" hidden="false" customHeight="true" outlineLevel="0" collapsed="false">
      <c r="A17" s="27" t="s">
        <v>33</v>
      </c>
      <c r="B17" s="28" t="s">
        <v>34</v>
      </c>
      <c r="C17" s="28" t="s">
        <v>24</v>
      </c>
      <c r="D17" s="28" t="s">
        <v>96</v>
      </c>
      <c r="E17" s="38" t="str">
        <f aca="false">IF(OR(E15="",E16=""),"",IF(E15=0,"",E16/E15))</f>
        <v/>
      </c>
      <c r="F17" s="38" t="str">
        <f aca="false">IF(OR(F15="",F16=""),"",IF(F15=0,"",F16/F15))</f>
        <v/>
      </c>
      <c r="G17" s="38" t="str">
        <f aca="false">IF(OR(G15="",G16=""),"",IF(G15=0,"",G16/G15))</f>
        <v/>
      </c>
      <c r="H17" s="39" t="str">
        <f aca="false">IF(OR(E17="",IF(G17&lt;&gt;"",G17,F17)=""),"",IF(G17&lt;&gt;"",G17,F17)-E17)</f>
        <v/>
      </c>
      <c r="I17" s="31" t="str">
        <f aca="false">IF(OR(H17="",E17=0),"",H17/E17)</f>
        <v/>
      </c>
      <c r="J17" s="32" t="str">
        <f aca="false">IF(H17="","",IF(H17=0,"No change",IF((H17&lt;0)=(C17="Lower"),"Better","Worse")))</f>
        <v/>
      </c>
      <c r="K17" s="33"/>
      <c r="L17" s="34" t="s">
        <v>97</v>
      </c>
      <c r="M17" s="35"/>
    </row>
    <row r="18" customFormat="false" ht="36" hidden="false" customHeight="true" outlineLevel="0" collapsed="false">
      <c r="A18" s="27" t="s">
        <v>38</v>
      </c>
      <c r="B18" s="28" t="s">
        <v>39</v>
      </c>
      <c r="C18" s="28" t="s">
        <v>24</v>
      </c>
      <c r="D18" s="28" t="s">
        <v>40</v>
      </c>
      <c r="E18" s="40"/>
      <c r="F18" s="40"/>
      <c r="G18" s="40"/>
      <c r="H18" s="30" t="str">
        <f aca="false">IF(OR(E18="",IF(G18&lt;&gt;"",G18,F18)=""),"",IF(G18&lt;&gt;"",G18,F18)-E18)</f>
        <v/>
      </c>
      <c r="I18" s="31" t="str">
        <f aca="false">IF(OR(H18="",E18=0),"",H18/E18)</f>
        <v/>
      </c>
      <c r="J18" s="32" t="str">
        <f aca="false">IF(H18="","",IF(H18=0,"No change",IF((H18&lt;0)=(C18="Lower"),"Better","Worse")))</f>
        <v/>
      </c>
      <c r="K18" s="33"/>
      <c r="L18" s="34" t="s">
        <v>41</v>
      </c>
      <c r="M18" s="35"/>
    </row>
    <row r="19" customFormat="false" ht="36" hidden="false" customHeight="true" outlineLevel="0" collapsed="false">
      <c r="A19" s="27" t="s">
        <v>43</v>
      </c>
      <c r="B19" s="28" t="s">
        <v>44</v>
      </c>
      <c r="C19" s="28" t="s">
        <v>45</v>
      </c>
      <c r="D19" s="28" t="s">
        <v>35</v>
      </c>
      <c r="E19" s="29"/>
      <c r="F19" s="29"/>
      <c r="G19" s="29"/>
      <c r="H19" s="30" t="str">
        <f aca="false">IF(OR(E19="",IF(G19&lt;&gt;"",G19,F19)=""),"",IF(G19&lt;&gt;"",G19,F19)-E19)</f>
        <v/>
      </c>
      <c r="I19" s="31" t="str">
        <f aca="false">IF(OR(H19="",E19=0),"",H19/E19)</f>
        <v/>
      </c>
      <c r="J19" s="32" t="str">
        <f aca="false">IF(H19="","",IF(H19=0,"No change",IF((H19&lt;0)=(C19="Lower"),"Better","Worse")))</f>
        <v/>
      </c>
      <c r="K19" s="33"/>
      <c r="L19" s="34" t="s">
        <v>46</v>
      </c>
      <c r="M19" s="35"/>
    </row>
    <row r="20" customFormat="false" ht="15" hidden="false" customHeight="false" outlineLevel="0" collapsed="false">
      <c r="A20" s="24" t="s">
        <v>98</v>
      </c>
    </row>
    <row r="22" customFormat="false" ht="21.75" hidden="false" customHeight="true" outlineLevel="0" collapsed="false">
      <c r="A22" s="4" t="s">
        <v>99</v>
      </c>
      <c r="B22" s="4"/>
      <c r="C22" s="4"/>
      <c r="D22" s="4"/>
      <c r="E22" s="4"/>
      <c r="F22" s="4"/>
      <c r="G22" s="4"/>
      <c r="H22" s="4"/>
      <c r="I22" s="4"/>
      <c r="J22" s="4"/>
      <c r="K22" s="4"/>
      <c r="L22" s="4"/>
      <c r="M22" s="4"/>
    </row>
    <row r="23" customFormat="false" ht="15" hidden="false" customHeight="false" outlineLevel="0" collapsed="false">
      <c r="A23" s="20" t="s">
        <v>52</v>
      </c>
      <c r="B23" s="19" t="str">
        <f aca="false">IF(B4="","",B4)</f>
        <v/>
      </c>
      <c r="C23" s="19"/>
      <c r="D23" s="19"/>
      <c r="F23" s="22" t="s">
        <v>53</v>
      </c>
      <c r="G23" s="22"/>
      <c r="H23" s="19" t="str">
        <f aca="false">IF(B5="","",B5)</f>
        <v/>
      </c>
      <c r="I23" s="19"/>
    </row>
    <row r="24" customFormat="false" ht="15" hidden="false" customHeight="false" outlineLevel="0" collapsed="false">
      <c r="A24" s="20" t="s">
        <v>100</v>
      </c>
      <c r="B24" s="19" t="str">
        <f aca="false">IF(B6="","",B6)</f>
        <v/>
      </c>
      <c r="C24" s="19"/>
      <c r="D24" s="19"/>
      <c r="F24" s="22" t="s">
        <v>101</v>
      </c>
      <c r="G24" s="22"/>
      <c r="H24" s="41" t="str">
        <f aca="false">IF(B8="","",B8)</f>
        <v/>
      </c>
      <c r="I24" s="41"/>
    </row>
    <row r="25" customFormat="false" ht="15" hidden="false" customHeight="false" outlineLevel="0" collapsed="false">
      <c r="B25" s="42" t="s">
        <v>102</v>
      </c>
      <c r="C25" s="42" t="s">
        <v>103</v>
      </c>
    </row>
    <row r="26" customFormat="false" ht="15" hidden="false" customHeight="false" outlineLevel="0" collapsed="false">
      <c r="A26" s="43" t="s">
        <v>16</v>
      </c>
      <c r="B26" s="44" t="s">
        <v>104</v>
      </c>
      <c r="C26" s="44" t="s">
        <v>105</v>
      </c>
      <c r="D26" s="44" t="s">
        <v>83</v>
      </c>
      <c r="E26" s="45" t="s">
        <v>106</v>
      </c>
      <c r="F26" s="45"/>
      <c r="G26" s="45"/>
      <c r="H26" s="45"/>
      <c r="I26" s="45"/>
      <c r="J26" s="45"/>
      <c r="K26" s="45"/>
      <c r="L26" s="45"/>
      <c r="M26" s="45"/>
    </row>
    <row r="27" customFormat="false" ht="19.5" hidden="false" customHeight="true" outlineLevel="0" collapsed="false">
      <c r="A27" s="46" t="str">
        <f aca="false">A13</f>
        <v>Missed calls a week</v>
      </c>
      <c r="B27" s="47" t="str">
        <f aca="false">IF(E13="","",E13)</f>
        <v/>
      </c>
      <c r="C27" s="48" t="str">
        <f aca="false">IF(G13="","",G13)</f>
        <v/>
      </c>
      <c r="D27" s="49" t="str">
        <f aca="false">IF(OR(B27="",C27="",B27=0),"",C27/B27-1)</f>
        <v/>
      </c>
      <c r="E27" s="50" t="str">
        <f aca="false">IF(D27="","",A27&amp;": "&amp;TEXT(B27,"0")&amp;" → "&amp;TEXT(C27,"0")&amp;" calls  ("&amp;TEXT(D27,"+0%;-0%;0%")&amp;")")</f>
        <v/>
      </c>
      <c r="F27" s="50"/>
      <c r="G27" s="50"/>
      <c r="H27" s="50"/>
      <c r="I27" s="50"/>
      <c r="J27" s="50"/>
      <c r="K27" s="50"/>
      <c r="L27" s="50"/>
      <c r="M27" s="50"/>
    </row>
    <row r="28" customFormat="false" ht="19.5" hidden="false" customHeight="true" outlineLevel="0" collapsed="false">
      <c r="A28" s="46" t="str">
        <f aca="false">A14</f>
        <v>First reply time (median)</v>
      </c>
      <c r="B28" s="47" t="str">
        <f aca="false">IF(E14="","",E14)</f>
        <v/>
      </c>
      <c r="C28" s="48" t="str">
        <f aca="false">IF(G14="","",G14)</f>
        <v/>
      </c>
      <c r="D28" s="49" t="str">
        <f aca="false">IF(OR(B28="",C28="",B28=0),"",C28/B28-1)</f>
        <v/>
      </c>
      <c r="E28" s="50" t="str">
        <f aca="false">IF(D28="","",A28&amp;": "&amp;TEXT(B28,"0")&amp;" → "&amp;TEXT(C28,"0")&amp;" min  ("&amp;TEXT(D28,"+0%;-0%;0%")&amp;")")</f>
        <v/>
      </c>
      <c r="F28" s="50"/>
      <c r="G28" s="50"/>
      <c r="H28" s="50"/>
      <c r="I28" s="50"/>
      <c r="J28" s="50"/>
      <c r="K28" s="50"/>
      <c r="L28" s="50"/>
      <c r="M28" s="50"/>
    </row>
    <row r="29" customFormat="false" ht="19.5" hidden="false" customHeight="true" outlineLevel="0" collapsed="false">
      <c r="A29" s="46" t="str">
        <f aca="false">A17</f>
        <v>No-show rate</v>
      </c>
      <c r="B29" s="51" t="str">
        <f aca="false">IF(E17="","",E17)</f>
        <v/>
      </c>
      <c r="C29" s="52" t="str">
        <f aca="false">IF(G17="","",G17)</f>
        <v/>
      </c>
      <c r="D29" s="49" t="str">
        <f aca="false">IF(OR(B29="",C29="",B29=0),"",C29/B29-1)</f>
        <v/>
      </c>
      <c r="E29" s="50" t="str">
        <f aca="false">IF(D29="","",A29&amp;": "&amp;TEXT(B29,"0%")&amp;" → "&amp;TEXT(C29,"0%")&amp;"  ("&amp;TEXT(D29,"+0%;-0%;0%")&amp;")")</f>
        <v/>
      </c>
      <c r="F29" s="50"/>
      <c r="G29" s="50"/>
      <c r="H29" s="50"/>
      <c r="I29" s="50"/>
      <c r="J29" s="50"/>
      <c r="K29" s="50"/>
      <c r="L29" s="50"/>
      <c r="M29" s="50"/>
    </row>
    <row r="30" customFormat="false" ht="19.5" hidden="false" customHeight="true" outlineLevel="0" collapsed="false">
      <c r="A30" s="46" t="str">
        <f aca="false">A18</f>
        <v>Dormant list size</v>
      </c>
      <c r="B30" s="53" t="str">
        <f aca="false">IF(E18="","",E18)</f>
        <v/>
      </c>
      <c r="C30" s="54" t="str">
        <f aca="false">IF(G18="","",G18)</f>
        <v/>
      </c>
      <c r="D30" s="49" t="str">
        <f aca="false">IF(OR(B30="",C30="",B30=0),"",C30/B30-1)</f>
        <v/>
      </c>
      <c r="E30" s="50" t="str">
        <f aca="false">IF(D30="","",A30&amp;": "&amp;TEXT(B30,"#,##0")&amp;" → "&amp;TEXT(C30,"#,##0")&amp;" contacts  ("&amp;TEXT(D30,"+0%;-0%;0%")&amp;")")</f>
        <v/>
      </c>
      <c r="F30" s="50"/>
      <c r="G30" s="50"/>
      <c r="H30" s="50"/>
      <c r="I30" s="50"/>
      <c r="J30" s="50"/>
      <c r="K30" s="50"/>
      <c r="L30" s="50"/>
      <c r="M30" s="50"/>
    </row>
    <row r="31" customFormat="false" ht="19.5" hidden="false" customHeight="true" outlineLevel="0" collapsed="false">
      <c r="A31" s="46" t="str">
        <f aca="false">A19</f>
        <v>Bookings a week</v>
      </c>
      <c r="B31" s="47" t="str">
        <f aca="false">IF(E19="","",E19)</f>
        <v/>
      </c>
      <c r="C31" s="48" t="str">
        <f aca="false">IF(G19="","",G19)</f>
        <v/>
      </c>
      <c r="D31" s="49" t="str">
        <f aca="false">IF(OR(B31="",C31="",B31=0),"",C31/B31-1)</f>
        <v/>
      </c>
      <c r="E31" s="50" t="str">
        <f aca="false">IF(D31="","",A31&amp;": "&amp;TEXT(B31,"0")&amp;" → "&amp;TEXT(C31,"0")&amp;" bookings  ("&amp;TEXT(D31,"+0%;-0%;0%")&amp;")")</f>
        <v/>
      </c>
      <c r="F31" s="50"/>
      <c r="G31" s="50"/>
      <c r="H31" s="50"/>
      <c r="I31" s="50"/>
      <c r="J31" s="50"/>
      <c r="K31" s="50"/>
      <c r="L31" s="50"/>
      <c r="M31" s="50"/>
    </row>
    <row r="33" customFormat="false" ht="15" hidden="false" customHeight="false" outlineLevel="0" collapsed="false">
      <c r="A33" s="20" t="s">
        <v>107</v>
      </c>
      <c r="B33" s="55" t="str">
        <f aca="false">IF(COUNT(C27:C31)=5,"Yes","No, "&amp;(5-COUNT(C27:C31))&amp;" missing")</f>
        <v>No, 5 missing</v>
      </c>
      <c r="C33" s="55"/>
      <c r="D33" s="55"/>
    </row>
    <row r="34" customFormat="false" ht="15" hidden="false" customHeight="false" outlineLevel="0" collapsed="false">
      <c r="A34" s="20" t="s">
        <v>108</v>
      </c>
      <c r="B34" s="55" t="str">
        <f aca="false">IF(COUNTIF(K13:K19,"Yes")=5,"Yes","Not yet ("&amp;COUNTIF(K13:K19,"Yes")&amp;" of 5)")</f>
        <v>Not yet (0 of 5)</v>
      </c>
      <c r="C34" s="55"/>
      <c r="D34" s="55"/>
    </row>
    <row r="35" customFormat="false" ht="15" hidden="false" customHeight="false" outlineLevel="0" collapsed="false">
      <c r="A35" s="20" t="s">
        <v>79</v>
      </c>
      <c r="B35" s="55" t="str">
        <f aca="false">IF(H7="","Not recorded",H7)</f>
        <v>Not recorded</v>
      </c>
      <c r="C35" s="55"/>
      <c r="D35" s="55"/>
    </row>
    <row r="36" customFormat="false" ht="33.75" hidden="false" customHeight="true" outlineLevel="0" collapsed="false">
      <c r="A36" s="20" t="s">
        <v>109</v>
      </c>
      <c r="B36" s="56"/>
      <c r="C36" s="56"/>
      <c r="D36" s="56"/>
      <c r="E36" s="56"/>
      <c r="F36" s="56"/>
      <c r="G36" s="56"/>
      <c r="H36" s="56"/>
      <c r="I36" s="56"/>
      <c r="J36" s="56"/>
      <c r="K36" s="56"/>
      <c r="L36" s="56"/>
      <c r="M36" s="56"/>
    </row>
    <row r="37" customFormat="false" ht="15" hidden="false" customHeight="false" outlineLevel="0" collapsed="false">
      <c r="A37" s="20" t="s">
        <v>110</v>
      </c>
      <c r="B37" s="19" t="str">
        <f aca="false">IF(AND(B33="Yes",B34="Yes",B35="Yes"),"Ready, send it","Not yet")</f>
        <v>Not yet</v>
      </c>
      <c r="C37" s="19"/>
      <c r="D37" s="19"/>
      <c r="F37" s="24" t="s">
        <v>111</v>
      </c>
    </row>
  </sheetData>
  <mergeCells count="36">
    <mergeCell ref="A1:M1"/>
    <mergeCell ref="A2:M2"/>
    <mergeCell ref="B4:D4"/>
    <mergeCell ref="F4:G4"/>
    <mergeCell ref="H4:I4"/>
    <mergeCell ref="B5:D5"/>
    <mergeCell ref="F5:G5"/>
    <mergeCell ref="H5:I5"/>
    <mergeCell ref="B6:D6"/>
    <mergeCell ref="F6:G6"/>
    <mergeCell ref="H6:I6"/>
    <mergeCell ref="B7:D7"/>
    <mergeCell ref="F7:G7"/>
    <mergeCell ref="H7:I7"/>
    <mergeCell ref="B8:D8"/>
    <mergeCell ref="F8:G8"/>
    <mergeCell ref="H8:I8"/>
    <mergeCell ref="A10:M10"/>
    <mergeCell ref="A22:M22"/>
    <mergeCell ref="B23:D23"/>
    <mergeCell ref="F23:G23"/>
    <mergeCell ref="H23:I23"/>
    <mergeCell ref="B24:D24"/>
    <mergeCell ref="F24:G24"/>
    <mergeCell ref="H24:I24"/>
    <mergeCell ref="E26:M26"/>
    <mergeCell ref="E27:M27"/>
    <mergeCell ref="E28:M28"/>
    <mergeCell ref="E29:M29"/>
    <mergeCell ref="E30:M30"/>
    <mergeCell ref="E31:M31"/>
    <mergeCell ref="B33:D33"/>
    <mergeCell ref="B34:D34"/>
    <mergeCell ref="B35:D35"/>
    <mergeCell ref="B36:M36"/>
    <mergeCell ref="B37:D37"/>
  </mergeCells>
  <conditionalFormatting sqref="J13:J19">
    <cfRule type="cellIs" priority="2" operator="equal" aboveAverage="0" equalAverage="0" bottom="0" percent="0" rank="0" text="" dxfId="0">
      <formula>"Better"</formula>
    </cfRule>
    <cfRule type="cellIs" priority="3" operator="equal" aboveAverage="0" equalAverage="0" bottom="0" percent="0" rank="0" text="" dxfId="1">
      <formula>"Worse"</formula>
    </cfRule>
  </conditionalFormatting>
  <conditionalFormatting sqref="D27:D31">
    <cfRule type="expression" priority="4" aboveAverage="0" equalAverage="0" bottom="0" percent="0" rank="0" text="" dxfId="2">
      <formula>AND(D27&lt;&gt;"",OR(AND(D27&lt;0,C13="Lower"),AND(D27&gt;0,C13="Higher")))</formula>
    </cfRule>
  </conditionalFormatting>
  <conditionalFormatting sqref="B37">
    <cfRule type="cellIs" priority="5" operator="equal" aboveAverage="0" equalAverage="0" bottom="0" percent="0" rank="0" text="" dxfId="0">
      <formula>"Ready, send it"</formula>
    </cfRule>
  </conditionalFormatting>
  <dataValidations count="2">
    <dataValidation allowBlank="true" errorStyle="stop" operator="between" showDropDown="false" showErrorMessage="false" showInputMessage="false" sqref="K13:K14 K17:K19" type="list">
      <formula1>"Yes,No"</formula1>
      <formula2>0</formula2>
    </dataValidation>
    <dataValidation allowBlank="true" errorStyle="stop" operator="between" showDropDown="false" showErrorMessage="false" showInputMessage="false" sqref="H7" type="list">
      <formula1>"Yes,No,Pending"</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00C1"/>
    <pageSetUpPr fitToPage="true"/>
  </sheetPr>
  <dimension ref="A1:M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3" min="2" style="0" width="10"/>
    <col collapsed="false" customWidth="true" hidden="false" outlineLevel="0" max="4" min="4" style="0" width="13"/>
    <col collapsed="false" customWidth="true" hidden="false" outlineLevel="0" max="8" min="5" style="0" width="11"/>
    <col collapsed="false" customWidth="true" hidden="false" outlineLevel="0" max="10" min="9" style="0" width="10"/>
    <col collapsed="false" customWidth="true" hidden="false" outlineLevel="0" max="11" min="11" style="0" width="11"/>
    <col collapsed="false" customWidth="true" hidden="false" outlineLevel="0" max="12" min="12" style="0" width="46"/>
    <col collapsed="false" customWidth="true" hidden="false" outlineLevel="0" max="13" min="13" style="0" width="30"/>
  </cols>
  <sheetData>
    <row r="1" customFormat="false" ht="30" hidden="false" customHeight="true" outlineLevel="0" collapsed="false">
      <c r="A1" s="1" t="s">
        <v>114</v>
      </c>
      <c r="B1" s="1"/>
      <c r="C1" s="1"/>
      <c r="D1" s="1"/>
      <c r="E1" s="1"/>
      <c r="F1" s="1"/>
      <c r="G1" s="1"/>
      <c r="H1" s="1"/>
      <c r="I1" s="1"/>
      <c r="J1" s="1"/>
      <c r="K1" s="1"/>
      <c r="L1" s="1"/>
      <c r="M1" s="1"/>
    </row>
    <row r="2" customFormat="false" ht="15" hidden="false" customHeight="false" outlineLevel="0" collapsed="false">
      <c r="A2" s="8" t="s">
        <v>71</v>
      </c>
      <c r="B2" s="8"/>
      <c r="C2" s="8"/>
      <c r="D2" s="8"/>
      <c r="E2" s="8"/>
      <c r="F2" s="8"/>
      <c r="G2" s="8"/>
      <c r="H2" s="8"/>
      <c r="I2" s="8"/>
      <c r="J2" s="8"/>
      <c r="K2" s="8"/>
      <c r="L2" s="8"/>
      <c r="M2" s="8"/>
    </row>
    <row r="4" customFormat="false" ht="15" hidden="false" customHeight="false" outlineLevel="0" collapsed="false">
      <c r="A4" s="20" t="s">
        <v>72</v>
      </c>
      <c r="B4" s="21"/>
      <c r="C4" s="21"/>
      <c r="D4" s="21"/>
      <c r="F4" s="22" t="s">
        <v>73</v>
      </c>
      <c r="G4" s="22"/>
      <c r="H4" s="23" t="str">
        <f aca="false">IF(B7="","",B7+14)</f>
        <v/>
      </c>
      <c r="I4" s="23"/>
      <c r="K4" s="24" t="s">
        <v>74</v>
      </c>
    </row>
    <row r="5" customFormat="false" ht="15" hidden="false" customHeight="false" outlineLevel="0" collapsed="false">
      <c r="A5" s="20" t="s">
        <v>53</v>
      </c>
      <c r="B5" s="21"/>
      <c r="C5" s="21"/>
      <c r="D5" s="21"/>
      <c r="F5" s="22" t="s">
        <v>75</v>
      </c>
      <c r="G5" s="22"/>
      <c r="H5" s="23" t="str">
        <f aca="false">IF(B7="","",B7+30)</f>
        <v/>
      </c>
      <c r="I5" s="23"/>
    </row>
    <row r="6" customFormat="false" ht="15" hidden="false" customHeight="false" outlineLevel="0" collapsed="false">
      <c r="A6" s="20" t="s">
        <v>76</v>
      </c>
      <c r="B6" s="21"/>
      <c r="C6" s="21"/>
      <c r="D6" s="21"/>
      <c r="F6" s="22" t="s">
        <v>77</v>
      </c>
      <c r="G6" s="22"/>
      <c r="H6" s="21"/>
      <c r="I6" s="21"/>
    </row>
    <row r="7" customFormat="false" ht="15" hidden="false" customHeight="false" outlineLevel="0" collapsed="false">
      <c r="A7" s="20" t="s">
        <v>78</v>
      </c>
      <c r="B7" s="25"/>
      <c r="C7" s="25"/>
      <c r="D7" s="25"/>
      <c r="F7" s="22" t="s">
        <v>79</v>
      </c>
      <c r="G7" s="22"/>
      <c r="H7" s="21"/>
      <c r="I7" s="21"/>
    </row>
    <row r="8" customFormat="false" ht="15" hidden="false" customHeight="false" outlineLevel="0" collapsed="false">
      <c r="A8" s="20" t="s">
        <v>80</v>
      </c>
      <c r="B8" s="25"/>
      <c r="C8" s="25"/>
      <c r="D8" s="25"/>
      <c r="F8" s="22" t="s">
        <v>81</v>
      </c>
      <c r="G8" s="22"/>
      <c r="H8" s="25"/>
      <c r="I8" s="25"/>
    </row>
    <row r="10" customFormat="false" ht="21.75" hidden="false" customHeight="true" outlineLevel="0" collapsed="false">
      <c r="A10" s="4" t="s">
        <v>82</v>
      </c>
      <c r="B10" s="4"/>
      <c r="C10" s="4"/>
      <c r="D10" s="4"/>
      <c r="E10" s="4"/>
      <c r="F10" s="4"/>
      <c r="G10" s="4"/>
      <c r="H10" s="4"/>
      <c r="I10" s="4"/>
      <c r="J10" s="4"/>
      <c r="K10" s="4"/>
      <c r="L10" s="4"/>
      <c r="M10" s="4"/>
    </row>
    <row r="11" customFormat="false" ht="27.75" hidden="false" customHeight="true" outlineLevel="0" collapsed="false">
      <c r="A11" s="10" t="s">
        <v>16</v>
      </c>
      <c r="B11" s="10" t="s">
        <v>17</v>
      </c>
      <c r="C11" s="10" t="s">
        <v>18</v>
      </c>
      <c r="D11" s="10" t="s">
        <v>19</v>
      </c>
      <c r="E11" s="11" t="s">
        <v>54</v>
      </c>
      <c r="F11" s="11" t="s">
        <v>57</v>
      </c>
      <c r="G11" s="11" t="s">
        <v>58</v>
      </c>
      <c r="H11" s="11" t="s">
        <v>83</v>
      </c>
      <c r="I11" s="11" t="s">
        <v>84</v>
      </c>
      <c r="J11" s="11" t="s">
        <v>85</v>
      </c>
      <c r="K11" s="11" t="s">
        <v>86</v>
      </c>
      <c r="L11" s="10" t="s">
        <v>20</v>
      </c>
      <c r="M11" s="10" t="s">
        <v>87</v>
      </c>
    </row>
    <row r="12" customFormat="false" ht="15" hidden="false" customHeight="false" outlineLevel="0" collapsed="false">
      <c r="A12" s="20" t="s">
        <v>88</v>
      </c>
      <c r="E12" s="26"/>
      <c r="F12" s="26"/>
      <c r="G12" s="26"/>
      <c r="L12" s="24" t="s">
        <v>89</v>
      </c>
    </row>
    <row r="13" customFormat="false" ht="36" hidden="false" customHeight="true" outlineLevel="0" collapsed="false">
      <c r="A13" s="27" t="s">
        <v>22</v>
      </c>
      <c r="B13" s="28" t="s">
        <v>23</v>
      </c>
      <c r="C13" s="28" t="s">
        <v>24</v>
      </c>
      <c r="D13" s="28" t="s">
        <v>25</v>
      </c>
      <c r="E13" s="29"/>
      <c r="F13" s="29"/>
      <c r="G13" s="29"/>
      <c r="H13" s="30" t="str">
        <f aca="false">IF(OR(E13="",IF(G13&lt;&gt;"",G13,F13)=""),"",IF(G13&lt;&gt;"",G13,F13)-E13)</f>
        <v/>
      </c>
      <c r="I13" s="31" t="str">
        <f aca="false">IF(OR(H13="",E13=0),"",H13/E13)</f>
        <v/>
      </c>
      <c r="J13" s="32" t="str">
        <f aca="false">IF(H13="","",IF(H13=0,"No change",IF((H13&lt;0)=(C13="Lower"),"Better","Worse")))</f>
        <v/>
      </c>
      <c r="K13" s="33"/>
      <c r="L13" s="34" t="s">
        <v>26</v>
      </c>
      <c r="M13" s="35"/>
    </row>
    <row r="14" customFormat="false" ht="36" hidden="false" customHeight="true" outlineLevel="0" collapsed="false">
      <c r="A14" s="27" t="s">
        <v>28</v>
      </c>
      <c r="B14" s="28" t="s">
        <v>29</v>
      </c>
      <c r="C14" s="28" t="s">
        <v>24</v>
      </c>
      <c r="D14" s="28" t="s">
        <v>30</v>
      </c>
      <c r="E14" s="29"/>
      <c r="F14" s="29"/>
      <c r="G14" s="29"/>
      <c r="H14" s="30" t="str">
        <f aca="false">IF(OR(E14="",IF(G14&lt;&gt;"",G14,F14)=""),"",IF(G14&lt;&gt;"",G14,F14)-E14)</f>
        <v/>
      </c>
      <c r="I14" s="31" t="str">
        <f aca="false">IF(OR(H14="",E14=0),"",H14/E14)</f>
        <v/>
      </c>
      <c r="J14" s="32" t="str">
        <f aca="false">IF(H14="","",IF(H14=0,"No change",IF((H14&lt;0)=(C14="Lower"),"Better","Worse")))</f>
        <v/>
      </c>
      <c r="K14" s="33"/>
      <c r="L14" s="34" t="s">
        <v>31</v>
      </c>
      <c r="M14" s="35"/>
    </row>
    <row r="15" customFormat="false" ht="36" hidden="false" customHeight="true" outlineLevel="0" collapsed="false">
      <c r="A15" s="36" t="s">
        <v>90</v>
      </c>
      <c r="B15" s="28" t="s">
        <v>91</v>
      </c>
      <c r="C15" s="28" t="s">
        <v>92</v>
      </c>
      <c r="D15" s="28" t="s">
        <v>35</v>
      </c>
      <c r="E15" s="29"/>
      <c r="F15" s="29"/>
      <c r="G15" s="29"/>
      <c r="H15" s="37"/>
      <c r="I15" s="37"/>
      <c r="J15" s="37"/>
      <c r="K15" s="37"/>
      <c r="L15" s="34" t="s">
        <v>93</v>
      </c>
      <c r="M15" s="35"/>
    </row>
    <row r="16" customFormat="false" ht="36" hidden="false" customHeight="true" outlineLevel="0" collapsed="false">
      <c r="A16" s="36" t="s">
        <v>94</v>
      </c>
      <c r="B16" s="28" t="s">
        <v>91</v>
      </c>
      <c r="C16" s="28" t="s">
        <v>92</v>
      </c>
      <c r="D16" s="28" t="s">
        <v>35</v>
      </c>
      <c r="E16" s="29"/>
      <c r="F16" s="29"/>
      <c r="G16" s="29"/>
      <c r="H16" s="37"/>
      <c r="I16" s="37"/>
      <c r="J16" s="37"/>
      <c r="K16" s="37"/>
      <c r="L16" s="34" t="s">
        <v>95</v>
      </c>
      <c r="M16" s="35"/>
    </row>
    <row r="17" customFormat="false" ht="36" hidden="false" customHeight="true" outlineLevel="0" collapsed="false">
      <c r="A17" s="27" t="s">
        <v>33</v>
      </c>
      <c r="B17" s="28" t="s">
        <v>34</v>
      </c>
      <c r="C17" s="28" t="s">
        <v>24</v>
      </c>
      <c r="D17" s="28" t="s">
        <v>96</v>
      </c>
      <c r="E17" s="38" t="str">
        <f aca="false">IF(OR(E15="",E16=""),"",IF(E15=0,"",E16/E15))</f>
        <v/>
      </c>
      <c r="F17" s="38" t="str">
        <f aca="false">IF(OR(F15="",F16=""),"",IF(F15=0,"",F16/F15))</f>
        <v/>
      </c>
      <c r="G17" s="38" t="str">
        <f aca="false">IF(OR(G15="",G16=""),"",IF(G15=0,"",G16/G15))</f>
        <v/>
      </c>
      <c r="H17" s="39" t="str">
        <f aca="false">IF(OR(E17="",IF(G17&lt;&gt;"",G17,F17)=""),"",IF(G17&lt;&gt;"",G17,F17)-E17)</f>
        <v/>
      </c>
      <c r="I17" s="31" t="str">
        <f aca="false">IF(OR(H17="",E17=0),"",H17/E17)</f>
        <v/>
      </c>
      <c r="J17" s="32" t="str">
        <f aca="false">IF(H17="","",IF(H17=0,"No change",IF((H17&lt;0)=(C17="Lower"),"Better","Worse")))</f>
        <v/>
      </c>
      <c r="K17" s="33"/>
      <c r="L17" s="34" t="s">
        <v>97</v>
      </c>
      <c r="M17" s="35"/>
    </row>
    <row r="18" customFormat="false" ht="36" hidden="false" customHeight="true" outlineLevel="0" collapsed="false">
      <c r="A18" s="27" t="s">
        <v>38</v>
      </c>
      <c r="B18" s="28" t="s">
        <v>39</v>
      </c>
      <c r="C18" s="28" t="s">
        <v>24</v>
      </c>
      <c r="D18" s="28" t="s">
        <v>40</v>
      </c>
      <c r="E18" s="40"/>
      <c r="F18" s="40"/>
      <c r="G18" s="40"/>
      <c r="H18" s="30" t="str">
        <f aca="false">IF(OR(E18="",IF(G18&lt;&gt;"",G18,F18)=""),"",IF(G18&lt;&gt;"",G18,F18)-E18)</f>
        <v/>
      </c>
      <c r="I18" s="31" t="str">
        <f aca="false">IF(OR(H18="",E18=0),"",H18/E18)</f>
        <v/>
      </c>
      <c r="J18" s="32" t="str">
        <f aca="false">IF(H18="","",IF(H18=0,"No change",IF((H18&lt;0)=(C18="Lower"),"Better","Worse")))</f>
        <v/>
      </c>
      <c r="K18" s="33"/>
      <c r="L18" s="34" t="s">
        <v>41</v>
      </c>
      <c r="M18" s="35"/>
    </row>
    <row r="19" customFormat="false" ht="36" hidden="false" customHeight="true" outlineLevel="0" collapsed="false">
      <c r="A19" s="27" t="s">
        <v>43</v>
      </c>
      <c r="B19" s="28" t="s">
        <v>44</v>
      </c>
      <c r="C19" s="28" t="s">
        <v>45</v>
      </c>
      <c r="D19" s="28" t="s">
        <v>35</v>
      </c>
      <c r="E19" s="29"/>
      <c r="F19" s="29"/>
      <c r="G19" s="29"/>
      <c r="H19" s="30" t="str">
        <f aca="false">IF(OR(E19="",IF(G19&lt;&gt;"",G19,F19)=""),"",IF(G19&lt;&gt;"",G19,F19)-E19)</f>
        <v/>
      </c>
      <c r="I19" s="31" t="str">
        <f aca="false">IF(OR(H19="",E19=0),"",H19/E19)</f>
        <v/>
      </c>
      <c r="J19" s="32" t="str">
        <f aca="false">IF(H19="","",IF(H19=0,"No change",IF((H19&lt;0)=(C19="Lower"),"Better","Worse")))</f>
        <v/>
      </c>
      <c r="K19" s="33"/>
      <c r="L19" s="34" t="s">
        <v>46</v>
      </c>
      <c r="M19" s="35"/>
    </row>
    <row r="20" customFormat="false" ht="15" hidden="false" customHeight="false" outlineLevel="0" collapsed="false">
      <c r="A20" s="24" t="s">
        <v>98</v>
      </c>
    </row>
    <row r="22" customFormat="false" ht="21.75" hidden="false" customHeight="true" outlineLevel="0" collapsed="false">
      <c r="A22" s="4" t="s">
        <v>99</v>
      </c>
      <c r="B22" s="4"/>
      <c r="C22" s="4"/>
      <c r="D22" s="4"/>
      <c r="E22" s="4"/>
      <c r="F22" s="4"/>
      <c r="G22" s="4"/>
      <c r="H22" s="4"/>
      <c r="I22" s="4"/>
      <c r="J22" s="4"/>
      <c r="K22" s="4"/>
      <c r="L22" s="4"/>
      <c r="M22" s="4"/>
    </row>
    <row r="23" customFormat="false" ht="15" hidden="false" customHeight="false" outlineLevel="0" collapsed="false">
      <c r="A23" s="20" t="s">
        <v>52</v>
      </c>
      <c r="B23" s="19" t="str">
        <f aca="false">IF(B4="","",B4)</f>
        <v/>
      </c>
      <c r="C23" s="19"/>
      <c r="D23" s="19"/>
      <c r="F23" s="22" t="s">
        <v>53</v>
      </c>
      <c r="G23" s="22"/>
      <c r="H23" s="19" t="str">
        <f aca="false">IF(B5="","",B5)</f>
        <v/>
      </c>
      <c r="I23" s="19"/>
    </row>
    <row r="24" customFormat="false" ht="15" hidden="false" customHeight="false" outlineLevel="0" collapsed="false">
      <c r="A24" s="20" t="s">
        <v>100</v>
      </c>
      <c r="B24" s="19" t="str">
        <f aca="false">IF(B6="","",B6)</f>
        <v/>
      </c>
      <c r="C24" s="19"/>
      <c r="D24" s="19"/>
      <c r="F24" s="22" t="s">
        <v>101</v>
      </c>
      <c r="G24" s="22"/>
      <c r="H24" s="41" t="str">
        <f aca="false">IF(B8="","",B8)</f>
        <v/>
      </c>
      <c r="I24" s="41"/>
    </row>
    <row r="25" customFormat="false" ht="15" hidden="false" customHeight="false" outlineLevel="0" collapsed="false">
      <c r="B25" s="42" t="s">
        <v>102</v>
      </c>
      <c r="C25" s="42" t="s">
        <v>103</v>
      </c>
    </row>
    <row r="26" customFormat="false" ht="15" hidden="false" customHeight="false" outlineLevel="0" collapsed="false">
      <c r="A26" s="43" t="s">
        <v>16</v>
      </c>
      <c r="B26" s="44" t="s">
        <v>104</v>
      </c>
      <c r="C26" s="44" t="s">
        <v>105</v>
      </c>
      <c r="D26" s="44" t="s">
        <v>83</v>
      </c>
      <c r="E26" s="45" t="s">
        <v>106</v>
      </c>
      <c r="F26" s="45"/>
      <c r="G26" s="45"/>
      <c r="H26" s="45"/>
      <c r="I26" s="45"/>
      <c r="J26" s="45"/>
      <c r="K26" s="45"/>
      <c r="L26" s="45"/>
      <c r="M26" s="45"/>
    </row>
    <row r="27" customFormat="false" ht="19.5" hidden="false" customHeight="true" outlineLevel="0" collapsed="false">
      <c r="A27" s="46" t="str">
        <f aca="false">A13</f>
        <v>Missed calls a week</v>
      </c>
      <c r="B27" s="47" t="str">
        <f aca="false">IF(E13="","",E13)</f>
        <v/>
      </c>
      <c r="C27" s="48" t="str">
        <f aca="false">IF(G13="","",G13)</f>
        <v/>
      </c>
      <c r="D27" s="49" t="str">
        <f aca="false">IF(OR(B27="",C27="",B27=0),"",C27/B27-1)</f>
        <v/>
      </c>
      <c r="E27" s="50" t="str">
        <f aca="false">IF(D27="","",A27&amp;": "&amp;TEXT(B27,"0")&amp;" → "&amp;TEXT(C27,"0")&amp;" calls  ("&amp;TEXT(D27,"+0%;-0%;0%")&amp;")")</f>
        <v/>
      </c>
      <c r="F27" s="50"/>
      <c r="G27" s="50"/>
      <c r="H27" s="50"/>
      <c r="I27" s="50"/>
      <c r="J27" s="50"/>
      <c r="K27" s="50"/>
      <c r="L27" s="50"/>
      <c r="M27" s="50"/>
    </row>
    <row r="28" customFormat="false" ht="19.5" hidden="false" customHeight="true" outlineLevel="0" collapsed="false">
      <c r="A28" s="46" t="str">
        <f aca="false">A14</f>
        <v>First reply time (median)</v>
      </c>
      <c r="B28" s="47" t="str">
        <f aca="false">IF(E14="","",E14)</f>
        <v/>
      </c>
      <c r="C28" s="48" t="str">
        <f aca="false">IF(G14="","",G14)</f>
        <v/>
      </c>
      <c r="D28" s="49" t="str">
        <f aca="false">IF(OR(B28="",C28="",B28=0),"",C28/B28-1)</f>
        <v/>
      </c>
      <c r="E28" s="50" t="str">
        <f aca="false">IF(D28="","",A28&amp;": "&amp;TEXT(B28,"0")&amp;" → "&amp;TEXT(C28,"0")&amp;" min  ("&amp;TEXT(D28,"+0%;-0%;0%")&amp;")")</f>
        <v/>
      </c>
      <c r="F28" s="50"/>
      <c r="G28" s="50"/>
      <c r="H28" s="50"/>
      <c r="I28" s="50"/>
      <c r="J28" s="50"/>
      <c r="K28" s="50"/>
      <c r="L28" s="50"/>
      <c r="M28" s="50"/>
    </row>
    <row r="29" customFormat="false" ht="19.5" hidden="false" customHeight="true" outlineLevel="0" collapsed="false">
      <c r="A29" s="46" t="str">
        <f aca="false">A17</f>
        <v>No-show rate</v>
      </c>
      <c r="B29" s="51" t="str">
        <f aca="false">IF(E17="","",E17)</f>
        <v/>
      </c>
      <c r="C29" s="52" t="str">
        <f aca="false">IF(G17="","",G17)</f>
        <v/>
      </c>
      <c r="D29" s="49" t="str">
        <f aca="false">IF(OR(B29="",C29="",B29=0),"",C29/B29-1)</f>
        <v/>
      </c>
      <c r="E29" s="50" t="str">
        <f aca="false">IF(D29="","",A29&amp;": "&amp;TEXT(B29,"0%")&amp;" → "&amp;TEXT(C29,"0%")&amp;"  ("&amp;TEXT(D29,"+0%;-0%;0%")&amp;")")</f>
        <v/>
      </c>
      <c r="F29" s="50"/>
      <c r="G29" s="50"/>
      <c r="H29" s="50"/>
      <c r="I29" s="50"/>
      <c r="J29" s="50"/>
      <c r="K29" s="50"/>
      <c r="L29" s="50"/>
      <c r="M29" s="50"/>
    </row>
    <row r="30" customFormat="false" ht="19.5" hidden="false" customHeight="true" outlineLevel="0" collapsed="false">
      <c r="A30" s="46" t="str">
        <f aca="false">A18</f>
        <v>Dormant list size</v>
      </c>
      <c r="B30" s="53" t="str">
        <f aca="false">IF(E18="","",E18)</f>
        <v/>
      </c>
      <c r="C30" s="54" t="str">
        <f aca="false">IF(G18="","",G18)</f>
        <v/>
      </c>
      <c r="D30" s="49" t="str">
        <f aca="false">IF(OR(B30="",C30="",B30=0),"",C30/B30-1)</f>
        <v/>
      </c>
      <c r="E30" s="50" t="str">
        <f aca="false">IF(D30="","",A30&amp;": "&amp;TEXT(B30,"#,##0")&amp;" → "&amp;TEXT(C30,"#,##0")&amp;" contacts  ("&amp;TEXT(D30,"+0%;-0%;0%")&amp;")")</f>
        <v/>
      </c>
      <c r="F30" s="50"/>
      <c r="G30" s="50"/>
      <c r="H30" s="50"/>
      <c r="I30" s="50"/>
      <c r="J30" s="50"/>
      <c r="K30" s="50"/>
      <c r="L30" s="50"/>
      <c r="M30" s="50"/>
    </row>
    <row r="31" customFormat="false" ht="19.5" hidden="false" customHeight="true" outlineLevel="0" collapsed="false">
      <c r="A31" s="46" t="str">
        <f aca="false">A19</f>
        <v>Bookings a week</v>
      </c>
      <c r="B31" s="47" t="str">
        <f aca="false">IF(E19="","",E19)</f>
        <v/>
      </c>
      <c r="C31" s="48" t="str">
        <f aca="false">IF(G19="","",G19)</f>
        <v/>
      </c>
      <c r="D31" s="49" t="str">
        <f aca="false">IF(OR(B31="",C31="",B31=0),"",C31/B31-1)</f>
        <v/>
      </c>
      <c r="E31" s="50" t="str">
        <f aca="false">IF(D31="","",A31&amp;": "&amp;TEXT(B31,"0")&amp;" → "&amp;TEXT(C31,"0")&amp;" bookings  ("&amp;TEXT(D31,"+0%;-0%;0%")&amp;")")</f>
        <v/>
      </c>
      <c r="F31" s="50"/>
      <c r="G31" s="50"/>
      <c r="H31" s="50"/>
      <c r="I31" s="50"/>
      <c r="J31" s="50"/>
      <c r="K31" s="50"/>
      <c r="L31" s="50"/>
      <c r="M31" s="50"/>
    </row>
    <row r="33" customFormat="false" ht="15" hidden="false" customHeight="false" outlineLevel="0" collapsed="false">
      <c r="A33" s="20" t="s">
        <v>107</v>
      </c>
      <c r="B33" s="55" t="str">
        <f aca="false">IF(COUNT(C27:C31)=5,"Yes","No, "&amp;(5-COUNT(C27:C31))&amp;" missing")</f>
        <v>No, 5 missing</v>
      </c>
      <c r="C33" s="55"/>
      <c r="D33" s="55"/>
    </row>
    <row r="34" customFormat="false" ht="15" hidden="false" customHeight="false" outlineLevel="0" collapsed="false">
      <c r="A34" s="20" t="s">
        <v>108</v>
      </c>
      <c r="B34" s="55" t="str">
        <f aca="false">IF(COUNTIF(K13:K19,"Yes")=5,"Yes","Not yet ("&amp;COUNTIF(K13:K19,"Yes")&amp;" of 5)")</f>
        <v>Not yet (0 of 5)</v>
      </c>
      <c r="C34" s="55"/>
      <c r="D34" s="55"/>
    </row>
    <row r="35" customFormat="false" ht="15" hidden="false" customHeight="false" outlineLevel="0" collapsed="false">
      <c r="A35" s="20" t="s">
        <v>79</v>
      </c>
      <c r="B35" s="55" t="str">
        <f aca="false">IF(H7="","Not recorded",H7)</f>
        <v>Not recorded</v>
      </c>
      <c r="C35" s="55"/>
      <c r="D35" s="55"/>
    </row>
    <row r="36" customFormat="false" ht="33.75" hidden="false" customHeight="true" outlineLevel="0" collapsed="false">
      <c r="A36" s="20" t="s">
        <v>109</v>
      </c>
      <c r="B36" s="56"/>
      <c r="C36" s="56"/>
      <c r="D36" s="56"/>
      <c r="E36" s="56"/>
      <c r="F36" s="56"/>
      <c r="G36" s="56"/>
      <c r="H36" s="56"/>
      <c r="I36" s="56"/>
      <c r="J36" s="56"/>
      <c r="K36" s="56"/>
      <c r="L36" s="56"/>
      <c r="M36" s="56"/>
    </row>
    <row r="37" customFormat="false" ht="15" hidden="false" customHeight="false" outlineLevel="0" collapsed="false">
      <c r="A37" s="20" t="s">
        <v>110</v>
      </c>
      <c r="B37" s="19" t="str">
        <f aca="false">IF(AND(B33="Yes",B34="Yes",B35="Yes"),"Ready, send it","Not yet")</f>
        <v>Not yet</v>
      </c>
      <c r="C37" s="19"/>
      <c r="D37" s="19"/>
      <c r="F37" s="24" t="s">
        <v>111</v>
      </c>
    </row>
  </sheetData>
  <mergeCells count="36">
    <mergeCell ref="A1:M1"/>
    <mergeCell ref="A2:M2"/>
    <mergeCell ref="B4:D4"/>
    <mergeCell ref="F4:G4"/>
    <mergeCell ref="H4:I4"/>
    <mergeCell ref="B5:D5"/>
    <mergeCell ref="F5:G5"/>
    <mergeCell ref="H5:I5"/>
    <mergeCell ref="B6:D6"/>
    <mergeCell ref="F6:G6"/>
    <mergeCell ref="H6:I6"/>
    <mergeCell ref="B7:D7"/>
    <mergeCell ref="F7:G7"/>
    <mergeCell ref="H7:I7"/>
    <mergeCell ref="B8:D8"/>
    <mergeCell ref="F8:G8"/>
    <mergeCell ref="H8:I8"/>
    <mergeCell ref="A10:M10"/>
    <mergeCell ref="A22:M22"/>
    <mergeCell ref="B23:D23"/>
    <mergeCell ref="F23:G23"/>
    <mergeCell ref="H23:I23"/>
    <mergeCell ref="B24:D24"/>
    <mergeCell ref="F24:G24"/>
    <mergeCell ref="H24:I24"/>
    <mergeCell ref="E26:M26"/>
    <mergeCell ref="E27:M27"/>
    <mergeCell ref="E28:M28"/>
    <mergeCell ref="E29:M29"/>
    <mergeCell ref="E30:M30"/>
    <mergeCell ref="E31:M31"/>
    <mergeCell ref="B33:D33"/>
    <mergeCell ref="B34:D34"/>
    <mergeCell ref="B35:D35"/>
    <mergeCell ref="B36:M36"/>
    <mergeCell ref="B37:D37"/>
  </mergeCells>
  <conditionalFormatting sqref="J13:J19">
    <cfRule type="cellIs" priority="2" operator="equal" aboveAverage="0" equalAverage="0" bottom="0" percent="0" rank="0" text="" dxfId="0">
      <formula>"Better"</formula>
    </cfRule>
    <cfRule type="cellIs" priority="3" operator="equal" aboveAverage="0" equalAverage="0" bottom="0" percent="0" rank="0" text="" dxfId="1">
      <formula>"Worse"</formula>
    </cfRule>
  </conditionalFormatting>
  <conditionalFormatting sqref="D27:D31">
    <cfRule type="expression" priority="4" aboveAverage="0" equalAverage="0" bottom="0" percent="0" rank="0" text="" dxfId="2">
      <formula>AND(D27&lt;&gt;"",OR(AND(D27&lt;0,C13="Lower"),AND(D27&gt;0,C13="Higher")))</formula>
    </cfRule>
  </conditionalFormatting>
  <conditionalFormatting sqref="B37">
    <cfRule type="cellIs" priority="5" operator="equal" aboveAverage="0" equalAverage="0" bottom="0" percent="0" rank="0" text="" dxfId="0">
      <formula>"Ready, send it"</formula>
    </cfRule>
  </conditionalFormatting>
  <dataValidations count="2">
    <dataValidation allowBlank="true" errorStyle="stop" operator="between" showDropDown="false" showErrorMessage="false" showInputMessage="false" sqref="K13:K14 K17:K19" type="list">
      <formula1>"Yes,No"</formula1>
      <formula2>0</formula2>
    </dataValidation>
    <dataValidation allowBlank="true" errorStyle="stop" operator="between" showDropDown="false" showErrorMessage="false" showInputMessage="false" sqref="H7" type="list">
      <formula1>"Yes,No,Pending"</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00C1"/>
    <pageSetUpPr fitToPage="true"/>
  </sheetPr>
  <dimension ref="A1:M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3" min="2" style="0" width="10"/>
    <col collapsed="false" customWidth="true" hidden="false" outlineLevel="0" max="4" min="4" style="0" width="13"/>
    <col collapsed="false" customWidth="true" hidden="false" outlineLevel="0" max="8" min="5" style="0" width="11"/>
    <col collapsed="false" customWidth="true" hidden="false" outlineLevel="0" max="10" min="9" style="0" width="10"/>
    <col collapsed="false" customWidth="true" hidden="false" outlineLevel="0" max="11" min="11" style="0" width="11"/>
    <col collapsed="false" customWidth="true" hidden="false" outlineLevel="0" max="12" min="12" style="0" width="46"/>
    <col collapsed="false" customWidth="true" hidden="false" outlineLevel="0" max="13" min="13" style="0" width="30"/>
  </cols>
  <sheetData>
    <row r="1" customFormat="false" ht="30" hidden="false" customHeight="true" outlineLevel="0" collapsed="false">
      <c r="A1" s="1" t="s">
        <v>115</v>
      </c>
      <c r="B1" s="1"/>
      <c r="C1" s="1"/>
      <c r="D1" s="1"/>
      <c r="E1" s="1"/>
      <c r="F1" s="1"/>
      <c r="G1" s="1"/>
      <c r="H1" s="1"/>
      <c r="I1" s="1"/>
      <c r="J1" s="1"/>
      <c r="K1" s="1"/>
      <c r="L1" s="1"/>
      <c r="M1" s="1"/>
    </row>
    <row r="2" customFormat="false" ht="15" hidden="false" customHeight="false" outlineLevel="0" collapsed="false">
      <c r="A2" s="8" t="s">
        <v>71</v>
      </c>
      <c r="B2" s="8"/>
      <c r="C2" s="8"/>
      <c r="D2" s="8"/>
      <c r="E2" s="8"/>
      <c r="F2" s="8"/>
      <c r="G2" s="8"/>
      <c r="H2" s="8"/>
      <c r="I2" s="8"/>
      <c r="J2" s="8"/>
      <c r="K2" s="8"/>
      <c r="L2" s="8"/>
      <c r="M2" s="8"/>
    </row>
    <row r="4" customFormat="false" ht="15" hidden="false" customHeight="false" outlineLevel="0" collapsed="false">
      <c r="A4" s="20" t="s">
        <v>72</v>
      </c>
      <c r="B4" s="21"/>
      <c r="C4" s="21"/>
      <c r="D4" s="21"/>
      <c r="F4" s="22" t="s">
        <v>73</v>
      </c>
      <c r="G4" s="22"/>
      <c r="H4" s="23" t="str">
        <f aca="false">IF(B7="","",B7+14)</f>
        <v/>
      </c>
      <c r="I4" s="23"/>
      <c r="K4" s="24" t="s">
        <v>74</v>
      </c>
    </row>
    <row r="5" customFormat="false" ht="15" hidden="false" customHeight="false" outlineLevel="0" collapsed="false">
      <c r="A5" s="20" t="s">
        <v>53</v>
      </c>
      <c r="B5" s="21"/>
      <c r="C5" s="21"/>
      <c r="D5" s="21"/>
      <c r="F5" s="22" t="s">
        <v>75</v>
      </c>
      <c r="G5" s="22"/>
      <c r="H5" s="23" t="str">
        <f aca="false">IF(B7="","",B7+30)</f>
        <v/>
      </c>
      <c r="I5" s="23"/>
    </row>
    <row r="6" customFormat="false" ht="15" hidden="false" customHeight="false" outlineLevel="0" collapsed="false">
      <c r="A6" s="20" t="s">
        <v>76</v>
      </c>
      <c r="B6" s="21"/>
      <c r="C6" s="21"/>
      <c r="D6" s="21"/>
      <c r="F6" s="22" t="s">
        <v>77</v>
      </c>
      <c r="G6" s="22"/>
      <c r="H6" s="21"/>
      <c r="I6" s="21"/>
    </row>
    <row r="7" customFormat="false" ht="15" hidden="false" customHeight="false" outlineLevel="0" collapsed="false">
      <c r="A7" s="20" t="s">
        <v>78</v>
      </c>
      <c r="B7" s="25"/>
      <c r="C7" s="25"/>
      <c r="D7" s="25"/>
      <c r="F7" s="22" t="s">
        <v>79</v>
      </c>
      <c r="G7" s="22"/>
      <c r="H7" s="21"/>
      <c r="I7" s="21"/>
    </row>
    <row r="8" customFormat="false" ht="15" hidden="false" customHeight="false" outlineLevel="0" collapsed="false">
      <c r="A8" s="20" t="s">
        <v>80</v>
      </c>
      <c r="B8" s="25"/>
      <c r="C8" s="25"/>
      <c r="D8" s="25"/>
      <c r="F8" s="22" t="s">
        <v>81</v>
      </c>
      <c r="G8" s="22"/>
      <c r="H8" s="25"/>
      <c r="I8" s="25"/>
    </row>
    <row r="10" customFormat="false" ht="21.75" hidden="false" customHeight="true" outlineLevel="0" collapsed="false">
      <c r="A10" s="4" t="s">
        <v>82</v>
      </c>
      <c r="B10" s="4"/>
      <c r="C10" s="4"/>
      <c r="D10" s="4"/>
      <c r="E10" s="4"/>
      <c r="F10" s="4"/>
      <c r="G10" s="4"/>
      <c r="H10" s="4"/>
      <c r="I10" s="4"/>
      <c r="J10" s="4"/>
      <c r="K10" s="4"/>
      <c r="L10" s="4"/>
      <c r="M10" s="4"/>
    </row>
    <row r="11" customFormat="false" ht="27.75" hidden="false" customHeight="true" outlineLevel="0" collapsed="false">
      <c r="A11" s="10" t="s">
        <v>16</v>
      </c>
      <c r="B11" s="10" t="s">
        <v>17</v>
      </c>
      <c r="C11" s="10" t="s">
        <v>18</v>
      </c>
      <c r="D11" s="10" t="s">
        <v>19</v>
      </c>
      <c r="E11" s="11" t="s">
        <v>54</v>
      </c>
      <c r="F11" s="11" t="s">
        <v>57</v>
      </c>
      <c r="G11" s="11" t="s">
        <v>58</v>
      </c>
      <c r="H11" s="11" t="s">
        <v>83</v>
      </c>
      <c r="I11" s="11" t="s">
        <v>84</v>
      </c>
      <c r="J11" s="11" t="s">
        <v>85</v>
      </c>
      <c r="K11" s="11" t="s">
        <v>86</v>
      </c>
      <c r="L11" s="10" t="s">
        <v>20</v>
      </c>
      <c r="M11" s="10" t="s">
        <v>87</v>
      </c>
    </row>
    <row r="12" customFormat="false" ht="15" hidden="false" customHeight="false" outlineLevel="0" collapsed="false">
      <c r="A12" s="20" t="s">
        <v>88</v>
      </c>
      <c r="E12" s="26"/>
      <c r="F12" s="26"/>
      <c r="G12" s="26"/>
      <c r="L12" s="24" t="s">
        <v>89</v>
      </c>
    </row>
    <row r="13" customFormat="false" ht="36" hidden="false" customHeight="true" outlineLevel="0" collapsed="false">
      <c r="A13" s="27" t="s">
        <v>22</v>
      </c>
      <c r="B13" s="28" t="s">
        <v>23</v>
      </c>
      <c r="C13" s="28" t="s">
        <v>24</v>
      </c>
      <c r="D13" s="28" t="s">
        <v>25</v>
      </c>
      <c r="E13" s="29"/>
      <c r="F13" s="29"/>
      <c r="G13" s="29"/>
      <c r="H13" s="30" t="str">
        <f aca="false">IF(OR(E13="",IF(G13&lt;&gt;"",G13,F13)=""),"",IF(G13&lt;&gt;"",G13,F13)-E13)</f>
        <v/>
      </c>
      <c r="I13" s="31" t="str">
        <f aca="false">IF(OR(H13="",E13=0),"",H13/E13)</f>
        <v/>
      </c>
      <c r="J13" s="32" t="str">
        <f aca="false">IF(H13="","",IF(H13=0,"No change",IF((H13&lt;0)=(C13="Lower"),"Better","Worse")))</f>
        <v/>
      </c>
      <c r="K13" s="33"/>
      <c r="L13" s="34" t="s">
        <v>26</v>
      </c>
      <c r="M13" s="35"/>
    </row>
    <row r="14" customFormat="false" ht="36" hidden="false" customHeight="true" outlineLevel="0" collapsed="false">
      <c r="A14" s="27" t="s">
        <v>28</v>
      </c>
      <c r="B14" s="28" t="s">
        <v>29</v>
      </c>
      <c r="C14" s="28" t="s">
        <v>24</v>
      </c>
      <c r="D14" s="28" t="s">
        <v>30</v>
      </c>
      <c r="E14" s="29"/>
      <c r="F14" s="29"/>
      <c r="G14" s="29"/>
      <c r="H14" s="30" t="str">
        <f aca="false">IF(OR(E14="",IF(G14&lt;&gt;"",G14,F14)=""),"",IF(G14&lt;&gt;"",G14,F14)-E14)</f>
        <v/>
      </c>
      <c r="I14" s="31" t="str">
        <f aca="false">IF(OR(H14="",E14=0),"",H14/E14)</f>
        <v/>
      </c>
      <c r="J14" s="32" t="str">
        <f aca="false">IF(H14="","",IF(H14=0,"No change",IF((H14&lt;0)=(C14="Lower"),"Better","Worse")))</f>
        <v/>
      </c>
      <c r="K14" s="33"/>
      <c r="L14" s="34" t="s">
        <v>31</v>
      </c>
      <c r="M14" s="35"/>
    </row>
    <row r="15" customFormat="false" ht="36" hidden="false" customHeight="true" outlineLevel="0" collapsed="false">
      <c r="A15" s="36" t="s">
        <v>90</v>
      </c>
      <c r="B15" s="28" t="s">
        <v>91</v>
      </c>
      <c r="C15" s="28" t="s">
        <v>92</v>
      </c>
      <c r="D15" s="28" t="s">
        <v>35</v>
      </c>
      <c r="E15" s="29"/>
      <c r="F15" s="29"/>
      <c r="G15" s="29"/>
      <c r="H15" s="37"/>
      <c r="I15" s="37"/>
      <c r="J15" s="37"/>
      <c r="K15" s="37"/>
      <c r="L15" s="34" t="s">
        <v>93</v>
      </c>
      <c r="M15" s="35"/>
    </row>
    <row r="16" customFormat="false" ht="36" hidden="false" customHeight="true" outlineLevel="0" collapsed="false">
      <c r="A16" s="36" t="s">
        <v>94</v>
      </c>
      <c r="B16" s="28" t="s">
        <v>91</v>
      </c>
      <c r="C16" s="28" t="s">
        <v>92</v>
      </c>
      <c r="D16" s="28" t="s">
        <v>35</v>
      </c>
      <c r="E16" s="29"/>
      <c r="F16" s="29"/>
      <c r="G16" s="29"/>
      <c r="H16" s="37"/>
      <c r="I16" s="37"/>
      <c r="J16" s="37"/>
      <c r="K16" s="37"/>
      <c r="L16" s="34" t="s">
        <v>95</v>
      </c>
      <c r="M16" s="35"/>
    </row>
    <row r="17" customFormat="false" ht="36" hidden="false" customHeight="true" outlineLevel="0" collapsed="false">
      <c r="A17" s="27" t="s">
        <v>33</v>
      </c>
      <c r="B17" s="28" t="s">
        <v>34</v>
      </c>
      <c r="C17" s="28" t="s">
        <v>24</v>
      </c>
      <c r="D17" s="28" t="s">
        <v>96</v>
      </c>
      <c r="E17" s="38" t="str">
        <f aca="false">IF(OR(E15="",E16=""),"",IF(E15=0,"",E16/E15))</f>
        <v/>
      </c>
      <c r="F17" s="38" t="str">
        <f aca="false">IF(OR(F15="",F16=""),"",IF(F15=0,"",F16/F15))</f>
        <v/>
      </c>
      <c r="G17" s="38" t="str">
        <f aca="false">IF(OR(G15="",G16=""),"",IF(G15=0,"",G16/G15))</f>
        <v/>
      </c>
      <c r="H17" s="39" t="str">
        <f aca="false">IF(OR(E17="",IF(G17&lt;&gt;"",G17,F17)=""),"",IF(G17&lt;&gt;"",G17,F17)-E17)</f>
        <v/>
      </c>
      <c r="I17" s="31" t="str">
        <f aca="false">IF(OR(H17="",E17=0),"",H17/E17)</f>
        <v/>
      </c>
      <c r="J17" s="32" t="str">
        <f aca="false">IF(H17="","",IF(H17=0,"No change",IF((H17&lt;0)=(C17="Lower"),"Better","Worse")))</f>
        <v/>
      </c>
      <c r="K17" s="33"/>
      <c r="L17" s="34" t="s">
        <v>97</v>
      </c>
      <c r="M17" s="35"/>
    </row>
    <row r="18" customFormat="false" ht="36" hidden="false" customHeight="true" outlineLevel="0" collapsed="false">
      <c r="A18" s="27" t="s">
        <v>38</v>
      </c>
      <c r="B18" s="28" t="s">
        <v>39</v>
      </c>
      <c r="C18" s="28" t="s">
        <v>24</v>
      </c>
      <c r="D18" s="28" t="s">
        <v>40</v>
      </c>
      <c r="E18" s="40"/>
      <c r="F18" s="40"/>
      <c r="G18" s="40"/>
      <c r="H18" s="30" t="str">
        <f aca="false">IF(OR(E18="",IF(G18&lt;&gt;"",G18,F18)=""),"",IF(G18&lt;&gt;"",G18,F18)-E18)</f>
        <v/>
      </c>
      <c r="I18" s="31" t="str">
        <f aca="false">IF(OR(H18="",E18=0),"",H18/E18)</f>
        <v/>
      </c>
      <c r="J18" s="32" t="str">
        <f aca="false">IF(H18="","",IF(H18=0,"No change",IF((H18&lt;0)=(C18="Lower"),"Better","Worse")))</f>
        <v/>
      </c>
      <c r="K18" s="33"/>
      <c r="L18" s="34" t="s">
        <v>41</v>
      </c>
      <c r="M18" s="35"/>
    </row>
    <row r="19" customFormat="false" ht="36" hidden="false" customHeight="true" outlineLevel="0" collapsed="false">
      <c r="A19" s="27" t="s">
        <v>43</v>
      </c>
      <c r="B19" s="28" t="s">
        <v>44</v>
      </c>
      <c r="C19" s="28" t="s">
        <v>45</v>
      </c>
      <c r="D19" s="28" t="s">
        <v>35</v>
      </c>
      <c r="E19" s="29"/>
      <c r="F19" s="29"/>
      <c r="G19" s="29"/>
      <c r="H19" s="30" t="str">
        <f aca="false">IF(OR(E19="",IF(G19&lt;&gt;"",G19,F19)=""),"",IF(G19&lt;&gt;"",G19,F19)-E19)</f>
        <v/>
      </c>
      <c r="I19" s="31" t="str">
        <f aca="false">IF(OR(H19="",E19=0),"",H19/E19)</f>
        <v/>
      </c>
      <c r="J19" s="32" t="str">
        <f aca="false">IF(H19="","",IF(H19=0,"No change",IF((H19&lt;0)=(C19="Lower"),"Better","Worse")))</f>
        <v/>
      </c>
      <c r="K19" s="33"/>
      <c r="L19" s="34" t="s">
        <v>46</v>
      </c>
      <c r="M19" s="35"/>
    </row>
    <row r="20" customFormat="false" ht="15" hidden="false" customHeight="false" outlineLevel="0" collapsed="false">
      <c r="A20" s="24" t="s">
        <v>98</v>
      </c>
    </row>
    <row r="22" customFormat="false" ht="21.75" hidden="false" customHeight="true" outlineLevel="0" collapsed="false">
      <c r="A22" s="4" t="s">
        <v>99</v>
      </c>
      <c r="B22" s="4"/>
      <c r="C22" s="4"/>
      <c r="D22" s="4"/>
      <c r="E22" s="4"/>
      <c r="F22" s="4"/>
      <c r="G22" s="4"/>
      <c r="H22" s="4"/>
      <c r="I22" s="4"/>
      <c r="J22" s="4"/>
      <c r="K22" s="4"/>
      <c r="L22" s="4"/>
      <c r="M22" s="4"/>
    </row>
    <row r="23" customFormat="false" ht="15" hidden="false" customHeight="false" outlineLevel="0" collapsed="false">
      <c r="A23" s="20" t="s">
        <v>52</v>
      </c>
      <c r="B23" s="19" t="str">
        <f aca="false">IF(B4="","",B4)</f>
        <v/>
      </c>
      <c r="C23" s="19"/>
      <c r="D23" s="19"/>
      <c r="F23" s="22" t="s">
        <v>53</v>
      </c>
      <c r="G23" s="22"/>
      <c r="H23" s="19" t="str">
        <f aca="false">IF(B5="","",B5)</f>
        <v/>
      </c>
      <c r="I23" s="19"/>
    </row>
    <row r="24" customFormat="false" ht="15" hidden="false" customHeight="false" outlineLevel="0" collapsed="false">
      <c r="A24" s="20" t="s">
        <v>100</v>
      </c>
      <c r="B24" s="19" t="str">
        <f aca="false">IF(B6="","",B6)</f>
        <v/>
      </c>
      <c r="C24" s="19"/>
      <c r="D24" s="19"/>
      <c r="F24" s="22" t="s">
        <v>101</v>
      </c>
      <c r="G24" s="22"/>
      <c r="H24" s="41" t="str">
        <f aca="false">IF(B8="","",B8)</f>
        <v/>
      </c>
      <c r="I24" s="41"/>
    </row>
    <row r="25" customFormat="false" ht="15" hidden="false" customHeight="false" outlineLevel="0" collapsed="false">
      <c r="B25" s="42" t="s">
        <v>102</v>
      </c>
      <c r="C25" s="42" t="s">
        <v>103</v>
      </c>
    </row>
    <row r="26" customFormat="false" ht="15" hidden="false" customHeight="false" outlineLevel="0" collapsed="false">
      <c r="A26" s="43" t="s">
        <v>16</v>
      </c>
      <c r="B26" s="44" t="s">
        <v>104</v>
      </c>
      <c r="C26" s="44" t="s">
        <v>105</v>
      </c>
      <c r="D26" s="44" t="s">
        <v>83</v>
      </c>
      <c r="E26" s="45" t="s">
        <v>106</v>
      </c>
      <c r="F26" s="45"/>
      <c r="G26" s="45"/>
      <c r="H26" s="45"/>
      <c r="I26" s="45"/>
      <c r="J26" s="45"/>
      <c r="K26" s="45"/>
      <c r="L26" s="45"/>
      <c r="M26" s="45"/>
    </row>
    <row r="27" customFormat="false" ht="19.5" hidden="false" customHeight="true" outlineLevel="0" collapsed="false">
      <c r="A27" s="46" t="str">
        <f aca="false">A13</f>
        <v>Missed calls a week</v>
      </c>
      <c r="B27" s="47" t="str">
        <f aca="false">IF(E13="","",E13)</f>
        <v/>
      </c>
      <c r="C27" s="48" t="str">
        <f aca="false">IF(G13="","",G13)</f>
        <v/>
      </c>
      <c r="D27" s="49" t="str">
        <f aca="false">IF(OR(B27="",C27="",B27=0),"",C27/B27-1)</f>
        <v/>
      </c>
      <c r="E27" s="50" t="str">
        <f aca="false">IF(D27="","",A27&amp;": "&amp;TEXT(B27,"0")&amp;" → "&amp;TEXT(C27,"0")&amp;" calls  ("&amp;TEXT(D27,"+0%;-0%;0%")&amp;")")</f>
        <v/>
      </c>
      <c r="F27" s="50"/>
      <c r="G27" s="50"/>
      <c r="H27" s="50"/>
      <c r="I27" s="50"/>
      <c r="J27" s="50"/>
      <c r="K27" s="50"/>
      <c r="L27" s="50"/>
      <c r="M27" s="50"/>
    </row>
    <row r="28" customFormat="false" ht="19.5" hidden="false" customHeight="true" outlineLevel="0" collapsed="false">
      <c r="A28" s="46" t="str">
        <f aca="false">A14</f>
        <v>First reply time (median)</v>
      </c>
      <c r="B28" s="47" t="str">
        <f aca="false">IF(E14="","",E14)</f>
        <v/>
      </c>
      <c r="C28" s="48" t="str">
        <f aca="false">IF(G14="","",G14)</f>
        <v/>
      </c>
      <c r="D28" s="49" t="str">
        <f aca="false">IF(OR(B28="",C28="",B28=0),"",C28/B28-1)</f>
        <v/>
      </c>
      <c r="E28" s="50" t="str">
        <f aca="false">IF(D28="","",A28&amp;": "&amp;TEXT(B28,"0")&amp;" → "&amp;TEXT(C28,"0")&amp;" min  ("&amp;TEXT(D28,"+0%;-0%;0%")&amp;")")</f>
        <v/>
      </c>
      <c r="F28" s="50"/>
      <c r="G28" s="50"/>
      <c r="H28" s="50"/>
      <c r="I28" s="50"/>
      <c r="J28" s="50"/>
      <c r="K28" s="50"/>
      <c r="L28" s="50"/>
      <c r="M28" s="50"/>
    </row>
    <row r="29" customFormat="false" ht="19.5" hidden="false" customHeight="true" outlineLevel="0" collapsed="false">
      <c r="A29" s="46" t="str">
        <f aca="false">A17</f>
        <v>No-show rate</v>
      </c>
      <c r="B29" s="51" t="str">
        <f aca="false">IF(E17="","",E17)</f>
        <v/>
      </c>
      <c r="C29" s="52" t="str">
        <f aca="false">IF(G17="","",G17)</f>
        <v/>
      </c>
      <c r="D29" s="49" t="str">
        <f aca="false">IF(OR(B29="",C29="",B29=0),"",C29/B29-1)</f>
        <v/>
      </c>
      <c r="E29" s="50" t="str">
        <f aca="false">IF(D29="","",A29&amp;": "&amp;TEXT(B29,"0%")&amp;" → "&amp;TEXT(C29,"0%")&amp;"  ("&amp;TEXT(D29,"+0%;-0%;0%")&amp;")")</f>
        <v/>
      </c>
      <c r="F29" s="50"/>
      <c r="G29" s="50"/>
      <c r="H29" s="50"/>
      <c r="I29" s="50"/>
      <c r="J29" s="50"/>
      <c r="K29" s="50"/>
      <c r="L29" s="50"/>
      <c r="M29" s="50"/>
    </row>
    <row r="30" customFormat="false" ht="19.5" hidden="false" customHeight="true" outlineLevel="0" collapsed="false">
      <c r="A30" s="46" t="str">
        <f aca="false">A18</f>
        <v>Dormant list size</v>
      </c>
      <c r="B30" s="53" t="str">
        <f aca="false">IF(E18="","",E18)</f>
        <v/>
      </c>
      <c r="C30" s="54" t="str">
        <f aca="false">IF(G18="","",G18)</f>
        <v/>
      </c>
      <c r="D30" s="49" t="str">
        <f aca="false">IF(OR(B30="",C30="",B30=0),"",C30/B30-1)</f>
        <v/>
      </c>
      <c r="E30" s="50" t="str">
        <f aca="false">IF(D30="","",A30&amp;": "&amp;TEXT(B30,"#,##0")&amp;" → "&amp;TEXT(C30,"#,##0")&amp;" contacts  ("&amp;TEXT(D30,"+0%;-0%;0%")&amp;")")</f>
        <v/>
      </c>
      <c r="F30" s="50"/>
      <c r="G30" s="50"/>
      <c r="H30" s="50"/>
      <c r="I30" s="50"/>
      <c r="J30" s="50"/>
      <c r="K30" s="50"/>
      <c r="L30" s="50"/>
      <c r="M30" s="50"/>
    </row>
    <row r="31" customFormat="false" ht="19.5" hidden="false" customHeight="true" outlineLevel="0" collapsed="false">
      <c r="A31" s="46" t="str">
        <f aca="false">A19</f>
        <v>Bookings a week</v>
      </c>
      <c r="B31" s="47" t="str">
        <f aca="false">IF(E19="","",E19)</f>
        <v/>
      </c>
      <c r="C31" s="48" t="str">
        <f aca="false">IF(G19="","",G19)</f>
        <v/>
      </c>
      <c r="D31" s="49" t="str">
        <f aca="false">IF(OR(B31="",C31="",B31=0),"",C31/B31-1)</f>
        <v/>
      </c>
      <c r="E31" s="50" t="str">
        <f aca="false">IF(D31="","",A31&amp;": "&amp;TEXT(B31,"0")&amp;" → "&amp;TEXT(C31,"0")&amp;" bookings  ("&amp;TEXT(D31,"+0%;-0%;0%")&amp;")")</f>
        <v/>
      </c>
      <c r="F31" s="50"/>
      <c r="G31" s="50"/>
      <c r="H31" s="50"/>
      <c r="I31" s="50"/>
      <c r="J31" s="50"/>
      <c r="K31" s="50"/>
      <c r="L31" s="50"/>
      <c r="M31" s="50"/>
    </row>
    <row r="33" customFormat="false" ht="15" hidden="false" customHeight="false" outlineLevel="0" collapsed="false">
      <c r="A33" s="20" t="s">
        <v>107</v>
      </c>
      <c r="B33" s="55" t="str">
        <f aca="false">IF(COUNT(C27:C31)=5,"Yes","No, "&amp;(5-COUNT(C27:C31))&amp;" missing")</f>
        <v>No, 5 missing</v>
      </c>
      <c r="C33" s="55"/>
      <c r="D33" s="55"/>
    </row>
    <row r="34" customFormat="false" ht="15" hidden="false" customHeight="false" outlineLevel="0" collapsed="false">
      <c r="A34" s="20" t="s">
        <v>108</v>
      </c>
      <c r="B34" s="55" t="str">
        <f aca="false">IF(COUNTIF(K13:K19,"Yes")=5,"Yes","Not yet ("&amp;COUNTIF(K13:K19,"Yes")&amp;" of 5)")</f>
        <v>Not yet (0 of 5)</v>
      </c>
      <c r="C34" s="55"/>
      <c r="D34" s="55"/>
    </row>
    <row r="35" customFormat="false" ht="15" hidden="false" customHeight="false" outlineLevel="0" collapsed="false">
      <c r="A35" s="20" t="s">
        <v>79</v>
      </c>
      <c r="B35" s="55" t="str">
        <f aca="false">IF(H7="","Not recorded",H7)</f>
        <v>Not recorded</v>
      </c>
      <c r="C35" s="55"/>
      <c r="D35" s="55"/>
    </row>
    <row r="36" customFormat="false" ht="33.75" hidden="false" customHeight="true" outlineLevel="0" collapsed="false">
      <c r="A36" s="20" t="s">
        <v>109</v>
      </c>
      <c r="B36" s="56"/>
      <c r="C36" s="56"/>
      <c r="D36" s="56"/>
      <c r="E36" s="56"/>
      <c r="F36" s="56"/>
      <c r="G36" s="56"/>
      <c r="H36" s="56"/>
      <c r="I36" s="56"/>
      <c r="J36" s="56"/>
      <c r="K36" s="56"/>
      <c r="L36" s="56"/>
      <c r="M36" s="56"/>
    </row>
    <row r="37" customFormat="false" ht="15" hidden="false" customHeight="false" outlineLevel="0" collapsed="false">
      <c r="A37" s="20" t="s">
        <v>110</v>
      </c>
      <c r="B37" s="19" t="str">
        <f aca="false">IF(AND(B33="Yes",B34="Yes",B35="Yes"),"Ready, send it","Not yet")</f>
        <v>Not yet</v>
      </c>
      <c r="C37" s="19"/>
      <c r="D37" s="19"/>
      <c r="F37" s="24" t="s">
        <v>111</v>
      </c>
    </row>
  </sheetData>
  <mergeCells count="36">
    <mergeCell ref="A1:M1"/>
    <mergeCell ref="A2:M2"/>
    <mergeCell ref="B4:D4"/>
    <mergeCell ref="F4:G4"/>
    <mergeCell ref="H4:I4"/>
    <mergeCell ref="B5:D5"/>
    <mergeCell ref="F5:G5"/>
    <mergeCell ref="H5:I5"/>
    <mergeCell ref="B6:D6"/>
    <mergeCell ref="F6:G6"/>
    <mergeCell ref="H6:I6"/>
    <mergeCell ref="B7:D7"/>
    <mergeCell ref="F7:G7"/>
    <mergeCell ref="H7:I7"/>
    <mergeCell ref="B8:D8"/>
    <mergeCell ref="F8:G8"/>
    <mergeCell ref="H8:I8"/>
    <mergeCell ref="A10:M10"/>
    <mergeCell ref="A22:M22"/>
    <mergeCell ref="B23:D23"/>
    <mergeCell ref="F23:G23"/>
    <mergeCell ref="H23:I23"/>
    <mergeCell ref="B24:D24"/>
    <mergeCell ref="F24:G24"/>
    <mergeCell ref="H24:I24"/>
    <mergeCell ref="E26:M26"/>
    <mergeCell ref="E27:M27"/>
    <mergeCell ref="E28:M28"/>
    <mergeCell ref="E29:M29"/>
    <mergeCell ref="E30:M30"/>
    <mergeCell ref="E31:M31"/>
    <mergeCell ref="B33:D33"/>
    <mergeCell ref="B34:D34"/>
    <mergeCell ref="B35:D35"/>
    <mergeCell ref="B36:M36"/>
    <mergeCell ref="B37:D37"/>
  </mergeCells>
  <conditionalFormatting sqref="J13:J19">
    <cfRule type="cellIs" priority="2" operator="equal" aboveAverage="0" equalAverage="0" bottom="0" percent="0" rank="0" text="" dxfId="0">
      <formula>"Better"</formula>
    </cfRule>
    <cfRule type="cellIs" priority="3" operator="equal" aboveAverage="0" equalAverage="0" bottom="0" percent="0" rank="0" text="" dxfId="1">
      <formula>"Worse"</formula>
    </cfRule>
  </conditionalFormatting>
  <conditionalFormatting sqref="D27:D31">
    <cfRule type="expression" priority="4" aboveAverage="0" equalAverage="0" bottom="0" percent="0" rank="0" text="" dxfId="2">
      <formula>AND(D27&lt;&gt;"",OR(AND(D27&lt;0,C13="Lower"),AND(D27&gt;0,C13="Higher")))</formula>
    </cfRule>
  </conditionalFormatting>
  <conditionalFormatting sqref="B37">
    <cfRule type="cellIs" priority="5" operator="equal" aboveAverage="0" equalAverage="0" bottom="0" percent="0" rank="0" text="" dxfId="0">
      <formula>"Ready, send it"</formula>
    </cfRule>
  </conditionalFormatting>
  <dataValidations count="2">
    <dataValidation allowBlank="true" errorStyle="stop" operator="between" showDropDown="false" showErrorMessage="false" showInputMessage="false" sqref="K13:K14 K17:K19" type="list">
      <formula1>"Yes,No"</formula1>
      <formula2>0</formula2>
    </dataValidation>
    <dataValidation allowBlank="true" errorStyle="stop" operator="between" showDropDown="false" showErrorMessage="false" showInputMessage="false" sqref="H7" type="list">
      <formula1>"Yes,No,Pending"</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00C1"/>
    <pageSetUpPr fitToPage="true"/>
  </sheetPr>
  <dimension ref="A1:M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3" min="2" style="0" width="10"/>
    <col collapsed="false" customWidth="true" hidden="false" outlineLevel="0" max="4" min="4" style="0" width="13"/>
    <col collapsed="false" customWidth="true" hidden="false" outlineLevel="0" max="8" min="5" style="0" width="11"/>
    <col collapsed="false" customWidth="true" hidden="false" outlineLevel="0" max="10" min="9" style="0" width="10"/>
    <col collapsed="false" customWidth="true" hidden="false" outlineLevel="0" max="11" min="11" style="0" width="11"/>
    <col collapsed="false" customWidth="true" hidden="false" outlineLevel="0" max="12" min="12" style="0" width="46"/>
    <col collapsed="false" customWidth="true" hidden="false" outlineLevel="0" max="13" min="13" style="0" width="30"/>
  </cols>
  <sheetData>
    <row r="1" customFormat="false" ht="30" hidden="false" customHeight="true" outlineLevel="0" collapsed="false">
      <c r="A1" s="1" t="s">
        <v>116</v>
      </c>
      <c r="B1" s="1"/>
      <c r="C1" s="1"/>
      <c r="D1" s="1"/>
      <c r="E1" s="1"/>
      <c r="F1" s="1"/>
      <c r="G1" s="1"/>
      <c r="H1" s="1"/>
      <c r="I1" s="1"/>
      <c r="J1" s="1"/>
      <c r="K1" s="1"/>
      <c r="L1" s="1"/>
      <c r="M1" s="1"/>
    </row>
    <row r="2" customFormat="false" ht="15" hidden="false" customHeight="false" outlineLevel="0" collapsed="false">
      <c r="A2" s="8" t="s">
        <v>71</v>
      </c>
      <c r="B2" s="8"/>
      <c r="C2" s="8"/>
      <c r="D2" s="8"/>
      <c r="E2" s="8"/>
      <c r="F2" s="8"/>
      <c r="G2" s="8"/>
      <c r="H2" s="8"/>
      <c r="I2" s="8"/>
      <c r="J2" s="8"/>
      <c r="K2" s="8"/>
      <c r="L2" s="8"/>
      <c r="M2" s="8"/>
    </row>
    <row r="4" customFormat="false" ht="15" hidden="false" customHeight="false" outlineLevel="0" collapsed="false">
      <c r="A4" s="20" t="s">
        <v>72</v>
      </c>
      <c r="B4" s="21"/>
      <c r="C4" s="21"/>
      <c r="D4" s="21"/>
      <c r="F4" s="22" t="s">
        <v>73</v>
      </c>
      <c r="G4" s="22"/>
      <c r="H4" s="23" t="str">
        <f aca="false">IF(B7="","",B7+14)</f>
        <v/>
      </c>
      <c r="I4" s="23"/>
      <c r="K4" s="24" t="s">
        <v>74</v>
      </c>
    </row>
    <row r="5" customFormat="false" ht="15" hidden="false" customHeight="false" outlineLevel="0" collapsed="false">
      <c r="A5" s="20" t="s">
        <v>53</v>
      </c>
      <c r="B5" s="21"/>
      <c r="C5" s="21"/>
      <c r="D5" s="21"/>
      <c r="F5" s="22" t="s">
        <v>75</v>
      </c>
      <c r="G5" s="22"/>
      <c r="H5" s="23" t="str">
        <f aca="false">IF(B7="","",B7+30)</f>
        <v/>
      </c>
      <c r="I5" s="23"/>
    </row>
    <row r="6" customFormat="false" ht="15" hidden="false" customHeight="false" outlineLevel="0" collapsed="false">
      <c r="A6" s="20" t="s">
        <v>76</v>
      </c>
      <c r="B6" s="21"/>
      <c r="C6" s="21"/>
      <c r="D6" s="21"/>
      <c r="F6" s="22" t="s">
        <v>77</v>
      </c>
      <c r="G6" s="22"/>
      <c r="H6" s="21"/>
      <c r="I6" s="21"/>
    </row>
    <row r="7" customFormat="false" ht="15" hidden="false" customHeight="false" outlineLevel="0" collapsed="false">
      <c r="A7" s="20" t="s">
        <v>78</v>
      </c>
      <c r="B7" s="25"/>
      <c r="C7" s="25"/>
      <c r="D7" s="25"/>
      <c r="F7" s="22" t="s">
        <v>79</v>
      </c>
      <c r="G7" s="22"/>
      <c r="H7" s="21"/>
      <c r="I7" s="21"/>
    </row>
    <row r="8" customFormat="false" ht="15" hidden="false" customHeight="false" outlineLevel="0" collapsed="false">
      <c r="A8" s="20" t="s">
        <v>80</v>
      </c>
      <c r="B8" s="25"/>
      <c r="C8" s="25"/>
      <c r="D8" s="25"/>
      <c r="F8" s="22" t="s">
        <v>81</v>
      </c>
      <c r="G8" s="22"/>
      <c r="H8" s="25"/>
      <c r="I8" s="25"/>
    </row>
    <row r="10" customFormat="false" ht="21.75" hidden="false" customHeight="true" outlineLevel="0" collapsed="false">
      <c r="A10" s="4" t="s">
        <v>82</v>
      </c>
      <c r="B10" s="4"/>
      <c r="C10" s="4"/>
      <c r="D10" s="4"/>
      <c r="E10" s="4"/>
      <c r="F10" s="4"/>
      <c r="G10" s="4"/>
      <c r="H10" s="4"/>
      <c r="I10" s="4"/>
      <c r="J10" s="4"/>
      <c r="K10" s="4"/>
      <c r="L10" s="4"/>
      <c r="M10" s="4"/>
    </row>
    <row r="11" customFormat="false" ht="27.75" hidden="false" customHeight="true" outlineLevel="0" collapsed="false">
      <c r="A11" s="10" t="s">
        <v>16</v>
      </c>
      <c r="B11" s="10" t="s">
        <v>17</v>
      </c>
      <c r="C11" s="10" t="s">
        <v>18</v>
      </c>
      <c r="D11" s="10" t="s">
        <v>19</v>
      </c>
      <c r="E11" s="11" t="s">
        <v>54</v>
      </c>
      <c r="F11" s="11" t="s">
        <v>57</v>
      </c>
      <c r="G11" s="11" t="s">
        <v>58</v>
      </c>
      <c r="H11" s="11" t="s">
        <v>83</v>
      </c>
      <c r="I11" s="11" t="s">
        <v>84</v>
      </c>
      <c r="J11" s="11" t="s">
        <v>85</v>
      </c>
      <c r="K11" s="11" t="s">
        <v>86</v>
      </c>
      <c r="L11" s="10" t="s">
        <v>20</v>
      </c>
      <c r="M11" s="10" t="s">
        <v>87</v>
      </c>
    </row>
    <row r="12" customFormat="false" ht="15" hidden="false" customHeight="false" outlineLevel="0" collapsed="false">
      <c r="A12" s="20" t="s">
        <v>88</v>
      </c>
      <c r="E12" s="26"/>
      <c r="F12" s="26"/>
      <c r="G12" s="26"/>
      <c r="L12" s="24" t="s">
        <v>89</v>
      </c>
    </row>
    <row r="13" customFormat="false" ht="36" hidden="false" customHeight="true" outlineLevel="0" collapsed="false">
      <c r="A13" s="27" t="s">
        <v>22</v>
      </c>
      <c r="B13" s="28" t="s">
        <v>23</v>
      </c>
      <c r="C13" s="28" t="s">
        <v>24</v>
      </c>
      <c r="D13" s="28" t="s">
        <v>25</v>
      </c>
      <c r="E13" s="29"/>
      <c r="F13" s="29"/>
      <c r="G13" s="29"/>
      <c r="H13" s="30" t="str">
        <f aca="false">IF(OR(E13="",IF(G13&lt;&gt;"",G13,F13)=""),"",IF(G13&lt;&gt;"",G13,F13)-E13)</f>
        <v/>
      </c>
      <c r="I13" s="31" t="str">
        <f aca="false">IF(OR(H13="",E13=0),"",H13/E13)</f>
        <v/>
      </c>
      <c r="J13" s="32" t="str">
        <f aca="false">IF(H13="","",IF(H13=0,"No change",IF((H13&lt;0)=(C13="Lower"),"Better","Worse")))</f>
        <v/>
      </c>
      <c r="K13" s="33"/>
      <c r="L13" s="34" t="s">
        <v>26</v>
      </c>
      <c r="M13" s="35"/>
    </row>
    <row r="14" customFormat="false" ht="36" hidden="false" customHeight="true" outlineLevel="0" collapsed="false">
      <c r="A14" s="27" t="s">
        <v>28</v>
      </c>
      <c r="B14" s="28" t="s">
        <v>29</v>
      </c>
      <c r="C14" s="28" t="s">
        <v>24</v>
      </c>
      <c r="D14" s="28" t="s">
        <v>30</v>
      </c>
      <c r="E14" s="29"/>
      <c r="F14" s="29"/>
      <c r="G14" s="29"/>
      <c r="H14" s="30" t="str">
        <f aca="false">IF(OR(E14="",IF(G14&lt;&gt;"",G14,F14)=""),"",IF(G14&lt;&gt;"",G14,F14)-E14)</f>
        <v/>
      </c>
      <c r="I14" s="31" t="str">
        <f aca="false">IF(OR(H14="",E14=0),"",H14/E14)</f>
        <v/>
      </c>
      <c r="J14" s="32" t="str">
        <f aca="false">IF(H14="","",IF(H14=0,"No change",IF((H14&lt;0)=(C14="Lower"),"Better","Worse")))</f>
        <v/>
      </c>
      <c r="K14" s="33"/>
      <c r="L14" s="34" t="s">
        <v>31</v>
      </c>
      <c r="M14" s="35"/>
    </row>
    <row r="15" customFormat="false" ht="36" hidden="false" customHeight="true" outlineLevel="0" collapsed="false">
      <c r="A15" s="36" t="s">
        <v>90</v>
      </c>
      <c r="B15" s="28" t="s">
        <v>91</v>
      </c>
      <c r="C15" s="28" t="s">
        <v>92</v>
      </c>
      <c r="D15" s="28" t="s">
        <v>35</v>
      </c>
      <c r="E15" s="29"/>
      <c r="F15" s="29"/>
      <c r="G15" s="29"/>
      <c r="H15" s="37"/>
      <c r="I15" s="37"/>
      <c r="J15" s="37"/>
      <c r="K15" s="37"/>
      <c r="L15" s="34" t="s">
        <v>93</v>
      </c>
      <c r="M15" s="35"/>
    </row>
    <row r="16" customFormat="false" ht="36" hidden="false" customHeight="true" outlineLevel="0" collapsed="false">
      <c r="A16" s="36" t="s">
        <v>94</v>
      </c>
      <c r="B16" s="28" t="s">
        <v>91</v>
      </c>
      <c r="C16" s="28" t="s">
        <v>92</v>
      </c>
      <c r="D16" s="28" t="s">
        <v>35</v>
      </c>
      <c r="E16" s="29"/>
      <c r="F16" s="29"/>
      <c r="G16" s="29"/>
      <c r="H16" s="37"/>
      <c r="I16" s="37"/>
      <c r="J16" s="37"/>
      <c r="K16" s="37"/>
      <c r="L16" s="34" t="s">
        <v>95</v>
      </c>
      <c r="M16" s="35"/>
    </row>
    <row r="17" customFormat="false" ht="36" hidden="false" customHeight="true" outlineLevel="0" collapsed="false">
      <c r="A17" s="27" t="s">
        <v>33</v>
      </c>
      <c r="B17" s="28" t="s">
        <v>34</v>
      </c>
      <c r="C17" s="28" t="s">
        <v>24</v>
      </c>
      <c r="D17" s="28" t="s">
        <v>96</v>
      </c>
      <c r="E17" s="38" t="str">
        <f aca="false">IF(OR(E15="",E16=""),"",IF(E15=0,"",E16/E15))</f>
        <v/>
      </c>
      <c r="F17" s="38" t="str">
        <f aca="false">IF(OR(F15="",F16=""),"",IF(F15=0,"",F16/F15))</f>
        <v/>
      </c>
      <c r="G17" s="38" t="str">
        <f aca="false">IF(OR(G15="",G16=""),"",IF(G15=0,"",G16/G15))</f>
        <v/>
      </c>
      <c r="H17" s="39" t="str">
        <f aca="false">IF(OR(E17="",IF(G17&lt;&gt;"",G17,F17)=""),"",IF(G17&lt;&gt;"",G17,F17)-E17)</f>
        <v/>
      </c>
      <c r="I17" s="31" t="str">
        <f aca="false">IF(OR(H17="",E17=0),"",H17/E17)</f>
        <v/>
      </c>
      <c r="J17" s="32" t="str">
        <f aca="false">IF(H17="","",IF(H17=0,"No change",IF((H17&lt;0)=(C17="Lower"),"Better","Worse")))</f>
        <v/>
      </c>
      <c r="K17" s="33"/>
      <c r="L17" s="34" t="s">
        <v>97</v>
      </c>
      <c r="M17" s="35"/>
    </row>
    <row r="18" customFormat="false" ht="36" hidden="false" customHeight="true" outlineLevel="0" collapsed="false">
      <c r="A18" s="27" t="s">
        <v>38</v>
      </c>
      <c r="B18" s="28" t="s">
        <v>39</v>
      </c>
      <c r="C18" s="28" t="s">
        <v>24</v>
      </c>
      <c r="D18" s="28" t="s">
        <v>40</v>
      </c>
      <c r="E18" s="40"/>
      <c r="F18" s="40"/>
      <c r="G18" s="40"/>
      <c r="H18" s="30" t="str">
        <f aca="false">IF(OR(E18="",IF(G18&lt;&gt;"",G18,F18)=""),"",IF(G18&lt;&gt;"",G18,F18)-E18)</f>
        <v/>
      </c>
      <c r="I18" s="31" t="str">
        <f aca="false">IF(OR(H18="",E18=0),"",H18/E18)</f>
        <v/>
      </c>
      <c r="J18" s="32" t="str">
        <f aca="false">IF(H18="","",IF(H18=0,"No change",IF((H18&lt;0)=(C18="Lower"),"Better","Worse")))</f>
        <v/>
      </c>
      <c r="K18" s="33"/>
      <c r="L18" s="34" t="s">
        <v>41</v>
      </c>
      <c r="M18" s="35"/>
    </row>
    <row r="19" customFormat="false" ht="36" hidden="false" customHeight="true" outlineLevel="0" collapsed="false">
      <c r="A19" s="27" t="s">
        <v>43</v>
      </c>
      <c r="B19" s="28" t="s">
        <v>44</v>
      </c>
      <c r="C19" s="28" t="s">
        <v>45</v>
      </c>
      <c r="D19" s="28" t="s">
        <v>35</v>
      </c>
      <c r="E19" s="29"/>
      <c r="F19" s="29"/>
      <c r="G19" s="29"/>
      <c r="H19" s="30" t="str">
        <f aca="false">IF(OR(E19="",IF(G19&lt;&gt;"",G19,F19)=""),"",IF(G19&lt;&gt;"",G19,F19)-E19)</f>
        <v/>
      </c>
      <c r="I19" s="31" t="str">
        <f aca="false">IF(OR(H19="",E19=0),"",H19/E19)</f>
        <v/>
      </c>
      <c r="J19" s="32" t="str">
        <f aca="false">IF(H19="","",IF(H19=0,"No change",IF((H19&lt;0)=(C19="Lower"),"Better","Worse")))</f>
        <v/>
      </c>
      <c r="K19" s="33"/>
      <c r="L19" s="34" t="s">
        <v>46</v>
      </c>
      <c r="M19" s="35"/>
    </row>
    <row r="20" customFormat="false" ht="15" hidden="false" customHeight="false" outlineLevel="0" collapsed="false">
      <c r="A20" s="24" t="s">
        <v>98</v>
      </c>
    </row>
    <row r="22" customFormat="false" ht="21.75" hidden="false" customHeight="true" outlineLevel="0" collapsed="false">
      <c r="A22" s="4" t="s">
        <v>99</v>
      </c>
      <c r="B22" s="4"/>
      <c r="C22" s="4"/>
      <c r="D22" s="4"/>
      <c r="E22" s="4"/>
      <c r="F22" s="4"/>
      <c r="G22" s="4"/>
      <c r="H22" s="4"/>
      <c r="I22" s="4"/>
      <c r="J22" s="4"/>
      <c r="K22" s="4"/>
      <c r="L22" s="4"/>
      <c r="M22" s="4"/>
    </row>
    <row r="23" customFormat="false" ht="15" hidden="false" customHeight="false" outlineLevel="0" collapsed="false">
      <c r="A23" s="20" t="s">
        <v>52</v>
      </c>
      <c r="B23" s="19" t="str">
        <f aca="false">IF(B4="","",B4)</f>
        <v/>
      </c>
      <c r="C23" s="19"/>
      <c r="D23" s="19"/>
      <c r="F23" s="22" t="s">
        <v>53</v>
      </c>
      <c r="G23" s="22"/>
      <c r="H23" s="19" t="str">
        <f aca="false">IF(B5="","",B5)</f>
        <v/>
      </c>
      <c r="I23" s="19"/>
    </row>
    <row r="24" customFormat="false" ht="15" hidden="false" customHeight="false" outlineLevel="0" collapsed="false">
      <c r="A24" s="20" t="s">
        <v>100</v>
      </c>
      <c r="B24" s="19" t="str">
        <f aca="false">IF(B6="","",B6)</f>
        <v/>
      </c>
      <c r="C24" s="19"/>
      <c r="D24" s="19"/>
      <c r="F24" s="22" t="s">
        <v>101</v>
      </c>
      <c r="G24" s="22"/>
      <c r="H24" s="41" t="str">
        <f aca="false">IF(B8="","",B8)</f>
        <v/>
      </c>
      <c r="I24" s="41"/>
    </row>
    <row r="25" customFormat="false" ht="15" hidden="false" customHeight="false" outlineLevel="0" collapsed="false">
      <c r="B25" s="42" t="s">
        <v>102</v>
      </c>
      <c r="C25" s="42" t="s">
        <v>103</v>
      </c>
    </row>
    <row r="26" customFormat="false" ht="15" hidden="false" customHeight="false" outlineLevel="0" collapsed="false">
      <c r="A26" s="43" t="s">
        <v>16</v>
      </c>
      <c r="B26" s="44" t="s">
        <v>104</v>
      </c>
      <c r="C26" s="44" t="s">
        <v>105</v>
      </c>
      <c r="D26" s="44" t="s">
        <v>83</v>
      </c>
      <c r="E26" s="45" t="s">
        <v>106</v>
      </c>
      <c r="F26" s="45"/>
      <c r="G26" s="45"/>
      <c r="H26" s="45"/>
      <c r="I26" s="45"/>
      <c r="J26" s="45"/>
      <c r="K26" s="45"/>
      <c r="L26" s="45"/>
      <c r="M26" s="45"/>
    </row>
    <row r="27" customFormat="false" ht="19.5" hidden="false" customHeight="true" outlineLevel="0" collapsed="false">
      <c r="A27" s="46" t="str">
        <f aca="false">A13</f>
        <v>Missed calls a week</v>
      </c>
      <c r="B27" s="47" t="str">
        <f aca="false">IF(E13="","",E13)</f>
        <v/>
      </c>
      <c r="C27" s="48" t="str">
        <f aca="false">IF(G13="","",G13)</f>
        <v/>
      </c>
      <c r="D27" s="49" t="str">
        <f aca="false">IF(OR(B27="",C27="",B27=0),"",C27/B27-1)</f>
        <v/>
      </c>
      <c r="E27" s="50" t="str">
        <f aca="false">IF(D27="","",A27&amp;": "&amp;TEXT(B27,"0")&amp;" → "&amp;TEXT(C27,"0")&amp;" calls  ("&amp;TEXT(D27,"+0%;-0%;0%")&amp;")")</f>
        <v/>
      </c>
      <c r="F27" s="50"/>
      <c r="G27" s="50"/>
      <c r="H27" s="50"/>
      <c r="I27" s="50"/>
      <c r="J27" s="50"/>
      <c r="K27" s="50"/>
      <c r="L27" s="50"/>
      <c r="M27" s="50"/>
    </row>
    <row r="28" customFormat="false" ht="19.5" hidden="false" customHeight="true" outlineLevel="0" collapsed="false">
      <c r="A28" s="46" t="str">
        <f aca="false">A14</f>
        <v>First reply time (median)</v>
      </c>
      <c r="B28" s="47" t="str">
        <f aca="false">IF(E14="","",E14)</f>
        <v/>
      </c>
      <c r="C28" s="48" t="str">
        <f aca="false">IF(G14="","",G14)</f>
        <v/>
      </c>
      <c r="D28" s="49" t="str">
        <f aca="false">IF(OR(B28="",C28="",B28=0),"",C28/B28-1)</f>
        <v/>
      </c>
      <c r="E28" s="50" t="str">
        <f aca="false">IF(D28="","",A28&amp;": "&amp;TEXT(B28,"0")&amp;" → "&amp;TEXT(C28,"0")&amp;" min  ("&amp;TEXT(D28,"+0%;-0%;0%")&amp;")")</f>
        <v/>
      </c>
      <c r="F28" s="50"/>
      <c r="G28" s="50"/>
      <c r="H28" s="50"/>
      <c r="I28" s="50"/>
      <c r="J28" s="50"/>
      <c r="K28" s="50"/>
      <c r="L28" s="50"/>
      <c r="M28" s="50"/>
    </row>
    <row r="29" customFormat="false" ht="19.5" hidden="false" customHeight="true" outlineLevel="0" collapsed="false">
      <c r="A29" s="46" t="str">
        <f aca="false">A17</f>
        <v>No-show rate</v>
      </c>
      <c r="B29" s="51" t="str">
        <f aca="false">IF(E17="","",E17)</f>
        <v/>
      </c>
      <c r="C29" s="52" t="str">
        <f aca="false">IF(G17="","",G17)</f>
        <v/>
      </c>
      <c r="D29" s="49" t="str">
        <f aca="false">IF(OR(B29="",C29="",B29=0),"",C29/B29-1)</f>
        <v/>
      </c>
      <c r="E29" s="50" t="str">
        <f aca="false">IF(D29="","",A29&amp;": "&amp;TEXT(B29,"0%")&amp;" → "&amp;TEXT(C29,"0%")&amp;"  ("&amp;TEXT(D29,"+0%;-0%;0%")&amp;")")</f>
        <v/>
      </c>
      <c r="F29" s="50"/>
      <c r="G29" s="50"/>
      <c r="H29" s="50"/>
      <c r="I29" s="50"/>
      <c r="J29" s="50"/>
      <c r="K29" s="50"/>
      <c r="L29" s="50"/>
      <c r="M29" s="50"/>
    </row>
    <row r="30" customFormat="false" ht="19.5" hidden="false" customHeight="true" outlineLevel="0" collapsed="false">
      <c r="A30" s="46" t="str">
        <f aca="false">A18</f>
        <v>Dormant list size</v>
      </c>
      <c r="B30" s="53" t="str">
        <f aca="false">IF(E18="","",E18)</f>
        <v/>
      </c>
      <c r="C30" s="54" t="str">
        <f aca="false">IF(G18="","",G18)</f>
        <v/>
      </c>
      <c r="D30" s="49" t="str">
        <f aca="false">IF(OR(B30="",C30="",B30=0),"",C30/B30-1)</f>
        <v/>
      </c>
      <c r="E30" s="50" t="str">
        <f aca="false">IF(D30="","",A30&amp;": "&amp;TEXT(B30,"#,##0")&amp;" → "&amp;TEXT(C30,"#,##0")&amp;" contacts  ("&amp;TEXT(D30,"+0%;-0%;0%")&amp;")")</f>
        <v/>
      </c>
      <c r="F30" s="50"/>
      <c r="G30" s="50"/>
      <c r="H30" s="50"/>
      <c r="I30" s="50"/>
      <c r="J30" s="50"/>
      <c r="K30" s="50"/>
      <c r="L30" s="50"/>
      <c r="M30" s="50"/>
    </row>
    <row r="31" customFormat="false" ht="19.5" hidden="false" customHeight="true" outlineLevel="0" collapsed="false">
      <c r="A31" s="46" t="str">
        <f aca="false">A19</f>
        <v>Bookings a week</v>
      </c>
      <c r="B31" s="47" t="str">
        <f aca="false">IF(E19="","",E19)</f>
        <v/>
      </c>
      <c r="C31" s="48" t="str">
        <f aca="false">IF(G19="","",G19)</f>
        <v/>
      </c>
      <c r="D31" s="49" t="str">
        <f aca="false">IF(OR(B31="",C31="",B31=0),"",C31/B31-1)</f>
        <v/>
      </c>
      <c r="E31" s="50" t="str">
        <f aca="false">IF(D31="","",A31&amp;": "&amp;TEXT(B31,"0")&amp;" → "&amp;TEXT(C31,"0")&amp;" bookings  ("&amp;TEXT(D31,"+0%;-0%;0%")&amp;")")</f>
        <v/>
      </c>
      <c r="F31" s="50"/>
      <c r="G31" s="50"/>
      <c r="H31" s="50"/>
      <c r="I31" s="50"/>
      <c r="J31" s="50"/>
      <c r="K31" s="50"/>
      <c r="L31" s="50"/>
      <c r="M31" s="50"/>
    </row>
    <row r="33" customFormat="false" ht="15" hidden="false" customHeight="false" outlineLevel="0" collapsed="false">
      <c r="A33" s="20" t="s">
        <v>107</v>
      </c>
      <c r="B33" s="55" t="str">
        <f aca="false">IF(COUNT(C27:C31)=5,"Yes","No, "&amp;(5-COUNT(C27:C31))&amp;" missing")</f>
        <v>No, 5 missing</v>
      </c>
      <c r="C33" s="55"/>
      <c r="D33" s="55"/>
    </row>
    <row r="34" customFormat="false" ht="15" hidden="false" customHeight="false" outlineLevel="0" collapsed="false">
      <c r="A34" s="20" t="s">
        <v>108</v>
      </c>
      <c r="B34" s="55" t="str">
        <f aca="false">IF(COUNTIF(K13:K19,"Yes")=5,"Yes","Not yet ("&amp;COUNTIF(K13:K19,"Yes")&amp;" of 5)")</f>
        <v>Not yet (0 of 5)</v>
      </c>
      <c r="C34" s="55"/>
      <c r="D34" s="55"/>
    </row>
    <row r="35" customFormat="false" ht="15" hidden="false" customHeight="false" outlineLevel="0" collapsed="false">
      <c r="A35" s="20" t="s">
        <v>79</v>
      </c>
      <c r="B35" s="55" t="str">
        <f aca="false">IF(H7="","Not recorded",H7)</f>
        <v>Not recorded</v>
      </c>
      <c r="C35" s="55"/>
      <c r="D35" s="55"/>
    </row>
    <row r="36" customFormat="false" ht="33.75" hidden="false" customHeight="true" outlineLevel="0" collapsed="false">
      <c r="A36" s="20" t="s">
        <v>109</v>
      </c>
      <c r="B36" s="56"/>
      <c r="C36" s="56"/>
      <c r="D36" s="56"/>
      <c r="E36" s="56"/>
      <c r="F36" s="56"/>
      <c r="G36" s="56"/>
      <c r="H36" s="56"/>
      <c r="I36" s="56"/>
      <c r="J36" s="56"/>
      <c r="K36" s="56"/>
      <c r="L36" s="56"/>
      <c r="M36" s="56"/>
    </row>
    <row r="37" customFormat="false" ht="15" hidden="false" customHeight="false" outlineLevel="0" collapsed="false">
      <c r="A37" s="20" t="s">
        <v>110</v>
      </c>
      <c r="B37" s="19" t="str">
        <f aca="false">IF(AND(B33="Yes",B34="Yes",B35="Yes"),"Ready, send it","Not yet")</f>
        <v>Not yet</v>
      </c>
      <c r="C37" s="19"/>
      <c r="D37" s="19"/>
      <c r="F37" s="24" t="s">
        <v>111</v>
      </c>
    </row>
  </sheetData>
  <mergeCells count="36">
    <mergeCell ref="A1:M1"/>
    <mergeCell ref="A2:M2"/>
    <mergeCell ref="B4:D4"/>
    <mergeCell ref="F4:G4"/>
    <mergeCell ref="H4:I4"/>
    <mergeCell ref="B5:D5"/>
    <mergeCell ref="F5:G5"/>
    <mergeCell ref="H5:I5"/>
    <mergeCell ref="B6:D6"/>
    <mergeCell ref="F6:G6"/>
    <mergeCell ref="H6:I6"/>
    <mergeCell ref="B7:D7"/>
    <mergeCell ref="F7:G7"/>
    <mergeCell ref="H7:I7"/>
    <mergeCell ref="B8:D8"/>
    <mergeCell ref="F8:G8"/>
    <mergeCell ref="H8:I8"/>
    <mergeCell ref="A10:M10"/>
    <mergeCell ref="A22:M22"/>
    <mergeCell ref="B23:D23"/>
    <mergeCell ref="F23:G23"/>
    <mergeCell ref="H23:I23"/>
    <mergeCell ref="B24:D24"/>
    <mergeCell ref="F24:G24"/>
    <mergeCell ref="H24:I24"/>
    <mergeCell ref="E26:M26"/>
    <mergeCell ref="E27:M27"/>
    <mergeCell ref="E28:M28"/>
    <mergeCell ref="E29:M29"/>
    <mergeCell ref="E30:M30"/>
    <mergeCell ref="E31:M31"/>
    <mergeCell ref="B33:D33"/>
    <mergeCell ref="B34:D34"/>
    <mergeCell ref="B35:D35"/>
    <mergeCell ref="B36:M36"/>
    <mergeCell ref="B37:D37"/>
  </mergeCells>
  <conditionalFormatting sqref="J13:J19">
    <cfRule type="cellIs" priority="2" operator="equal" aboveAverage="0" equalAverage="0" bottom="0" percent="0" rank="0" text="" dxfId="0">
      <formula>"Better"</formula>
    </cfRule>
    <cfRule type="cellIs" priority="3" operator="equal" aboveAverage="0" equalAverage="0" bottom="0" percent="0" rank="0" text="" dxfId="1">
      <formula>"Worse"</formula>
    </cfRule>
  </conditionalFormatting>
  <conditionalFormatting sqref="D27:D31">
    <cfRule type="expression" priority="4" aboveAverage="0" equalAverage="0" bottom="0" percent="0" rank="0" text="" dxfId="2">
      <formula>AND(D27&lt;&gt;"",OR(AND(D27&lt;0,C13="Lower"),AND(D27&gt;0,C13="Higher")))</formula>
    </cfRule>
  </conditionalFormatting>
  <conditionalFormatting sqref="B37">
    <cfRule type="cellIs" priority="5" operator="equal" aboveAverage="0" equalAverage="0" bottom="0" percent="0" rank="0" text="" dxfId="0">
      <formula>"Ready, send it"</formula>
    </cfRule>
  </conditionalFormatting>
  <dataValidations count="2">
    <dataValidation allowBlank="true" errorStyle="stop" operator="between" showDropDown="false" showErrorMessage="false" showInputMessage="false" sqref="K13:K14 K17:K19" type="list">
      <formula1>"Yes,No"</formula1>
      <formula2>0</formula2>
    </dataValidation>
    <dataValidation allowBlank="true" errorStyle="stop" operator="between" showDropDown="false" showErrorMessage="false" showInputMessage="false" sqref="H7" type="list">
      <formula1>"Yes,No,Pending"</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9B3C9"/>
    <pageSetUpPr fitToPage="true"/>
  </sheetPr>
  <dimension ref="A1:M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7"/>
    <col collapsed="false" customWidth="true" hidden="false" outlineLevel="0" max="3" min="2" style="0" width="10"/>
    <col collapsed="false" customWidth="true" hidden="false" outlineLevel="0" max="4" min="4" style="0" width="13"/>
    <col collapsed="false" customWidth="true" hidden="false" outlineLevel="0" max="8" min="5" style="0" width="11"/>
    <col collapsed="false" customWidth="true" hidden="false" outlineLevel="0" max="10" min="9" style="0" width="10"/>
    <col collapsed="false" customWidth="true" hidden="false" outlineLevel="0" max="11" min="11" style="0" width="11"/>
    <col collapsed="false" customWidth="true" hidden="false" outlineLevel="0" max="12" min="12" style="0" width="46"/>
    <col collapsed="false" customWidth="true" hidden="false" outlineLevel="0" max="13" min="13" style="0" width="30"/>
  </cols>
  <sheetData>
    <row r="1" customFormat="false" ht="30" hidden="false" customHeight="true" outlineLevel="0" collapsed="false">
      <c r="A1" s="1" t="s">
        <v>117</v>
      </c>
      <c r="B1" s="1"/>
      <c r="C1" s="1"/>
      <c r="D1" s="1"/>
      <c r="E1" s="1"/>
      <c r="F1" s="1"/>
      <c r="G1" s="1"/>
      <c r="H1" s="1"/>
      <c r="I1" s="1"/>
      <c r="J1" s="1"/>
      <c r="K1" s="1"/>
      <c r="L1" s="1"/>
      <c r="M1" s="1"/>
    </row>
    <row r="2" customFormat="false" ht="15" hidden="false" customHeight="false" outlineLevel="0" collapsed="false">
      <c r="A2" s="8" t="s">
        <v>71</v>
      </c>
      <c r="B2" s="8"/>
      <c r="C2" s="8"/>
      <c r="D2" s="8"/>
      <c r="E2" s="8"/>
      <c r="F2" s="8"/>
      <c r="G2" s="8"/>
      <c r="H2" s="8"/>
      <c r="I2" s="8"/>
      <c r="J2" s="8"/>
      <c r="K2" s="8"/>
      <c r="L2" s="8"/>
      <c r="M2" s="8"/>
    </row>
    <row r="4" customFormat="false" ht="15" hidden="false" customHeight="false" outlineLevel="0" collapsed="false">
      <c r="A4" s="20" t="s">
        <v>72</v>
      </c>
      <c r="B4" s="21" t="s">
        <v>118</v>
      </c>
      <c r="C4" s="21"/>
      <c r="D4" s="21"/>
      <c r="F4" s="22" t="s">
        <v>73</v>
      </c>
      <c r="G4" s="22"/>
      <c r="H4" s="23" t="n">
        <f aca="false">IF(B7="","",B7+14)</f>
        <v>46314</v>
      </c>
      <c r="I4" s="23"/>
      <c r="K4" s="24" t="s">
        <v>74</v>
      </c>
    </row>
    <row r="5" customFormat="false" ht="15" hidden="false" customHeight="false" outlineLevel="0" collapsed="false">
      <c r="A5" s="20" t="s">
        <v>53</v>
      </c>
      <c r="B5" s="21" t="s">
        <v>119</v>
      </c>
      <c r="C5" s="21"/>
      <c r="D5" s="21"/>
      <c r="F5" s="22" t="s">
        <v>75</v>
      </c>
      <c r="G5" s="22"/>
      <c r="H5" s="23" t="n">
        <f aca="false">IF(B7="","",B7+30)</f>
        <v>46330</v>
      </c>
      <c r="I5" s="23"/>
    </row>
    <row r="6" customFormat="false" ht="15" hidden="false" customHeight="false" outlineLevel="0" collapsed="false">
      <c r="A6" s="20" t="s">
        <v>76</v>
      </c>
      <c r="B6" s="21" t="s">
        <v>120</v>
      </c>
      <c r="C6" s="21"/>
      <c r="D6" s="21"/>
      <c r="F6" s="22" t="s">
        <v>77</v>
      </c>
      <c r="G6" s="22"/>
      <c r="H6" s="21" t="s">
        <v>121</v>
      </c>
      <c r="I6" s="21"/>
    </row>
    <row r="7" customFormat="false" ht="15" hidden="false" customHeight="false" outlineLevel="0" collapsed="false">
      <c r="A7" s="20" t="s">
        <v>78</v>
      </c>
      <c r="B7" s="25" t="n">
        <v>46300</v>
      </c>
      <c r="C7" s="25"/>
      <c r="D7" s="25"/>
      <c r="F7" s="22" t="s">
        <v>79</v>
      </c>
      <c r="G7" s="22"/>
      <c r="H7" s="21" t="s">
        <v>122</v>
      </c>
      <c r="I7" s="21"/>
    </row>
    <row r="8" customFormat="false" ht="15" hidden="false" customHeight="false" outlineLevel="0" collapsed="false">
      <c r="A8" s="20" t="s">
        <v>80</v>
      </c>
      <c r="B8" s="25" t="n">
        <v>46303</v>
      </c>
      <c r="C8" s="25"/>
      <c r="D8" s="25"/>
      <c r="F8" s="22" t="s">
        <v>81</v>
      </c>
      <c r="G8" s="22"/>
      <c r="H8" s="25" t="n">
        <v>46331</v>
      </c>
      <c r="I8" s="25"/>
    </row>
    <row r="10" customFormat="false" ht="21.75" hidden="false" customHeight="true" outlineLevel="0" collapsed="false">
      <c r="A10" s="4" t="s">
        <v>82</v>
      </c>
      <c r="B10" s="4"/>
      <c r="C10" s="4"/>
      <c r="D10" s="4"/>
      <c r="E10" s="4"/>
      <c r="F10" s="4"/>
      <c r="G10" s="4"/>
      <c r="H10" s="4"/>
      <c r="I10" s="4"/>
      <c r="J10" s="4"/>
      <c r="K10" s="4"/>
      <c r="L10" s="4"/>
      <c r="M10" s="4"/>
    </row>
    <row r="11" customFormat="false" ht="27.75" hidden="false" customHeight="true" outlineLevel="0" collapsed="false">
      <c r="A11" s="10" t="s">
        <v>16</v>
      </c>
      <c r="B11" s="10" t="s">
        <v>17</v>
      </c>
      <c r="C11" s="10" t="s">
        <v>18</v>
      </c>
      <c r="D11" s="10" t="s">
        <v>19</v>
      </c>
      <c r="E11" s="11" t="s">
        <v>54</v>
      </c>
      <c r="F11" s="11" t="s">
        <v>57</v>
      </c>
      <c r="G11" s="11" t="s">
        <v>58</v>
      </c>
      <c r="H11" s="11" t="s">
        <v>83</v>
      </c>
      <c r="I11" s="11" t="s">
        <v>84</v>
      </c>
      <c r="J11" s="11" t="s">
        <v>85</v>
      </c>
      <c r="K11" s="11" t="s">
        <v>86</v>
      </c>
      <c r="L11" s="10" t="s">
        <v>20</v>
      </c>
      <c r="M11" s="10" t="s">
        <v>87</v>
      </c>
    </row>
    <row r="12" customFormat="false" ht="15" hidden="false" customHeight="false" outlineLevel="0" collapsed="false">
      <c r="A12" s="20" t="s">
        <v>88</v>
      </c>
      <c r="E12" s="26" t="n">
        <v>46300</v>
      </c>
      <c r="F12" s="26" t="n">
        <v>46314</v>
      </c>
      <c r="G12" s="26" t="n">
        <v>46330</v>
      </c>
      <c r="L12" s="24" t="s">
        <v>89</v>
      </c>
    </row>
    <row r="13" customFormat="false" ht="36" hidden="false" customHeight="true" outlineLevel="0" collapsed="false">
      <c r="A13" s="27" t="s">
        <v>22</v>
      </c>
      <c r="B13" s="28" t="s">
        <v>23</v>
      </c>
      <c r="C13" s="28" t="s">
        <v>24</v>
      </c>
      <c r="D13" s="28" t="s">
        <v>25</v>
      </c>
      <c r="E13" s="29" t="n">
        <v>38</v>
      </c>
      <c r="F13" s="29" t="n">
        <v>14</v>
      </c>
      <c r="G13" s="29" t="n">
        <v>6</v>
      </c>
      <c r="H13" s="30" t="n">
        <f aca="false">IF(OR(E13="",IF(G13&lt;&gt;"",G13,F13)=""),"",IF(G13&lt;&gt;"",G13,F13)-E13)</f>
        <v>-32</v>
      </c>
      <c r="I13" s="31" t="n">
        <f aca="false">IF(OR(H13="",E13=0),"",H13/E13)</f>
        <v>-0.842105263157895</v>
      </c>
      <c r="J13" s="32" t="str">
        <f aca="false">IF(H13="","",IF(H13=0,"No change",IF((H13&lt;0)=(C13="Lower"),"Better","Worse")))</f>
        <v>Better</v>
      </c>
      <c r="K13" s="33" t="s">
        <v>122</v>
      </c>
      <c r="L13" s="34" t="s">
        <v>26</v>
      </c>
      <c r="M13" s="35" t="s">
        <v>123</v>
      </c>
    </row>
    <row r="14" customFormat="false" ht="36" hidden="false" customHeight="true" outlineLevel="0" collapsed="false">
      <c r="A14" s="27" t="s">
        <v>28</v>
      </c>
      <c r="B14" s="28" t="s">
        <v>29</v>
      </c>
      <c r="C14" s="28" t="s">
        <v>24</v>
      </c>
      <c r="D14" s="28" t="s">
        <v>30</v>
      </c>
      <c r="E14" s="29" t="n">
        <v>240</v>
      </c>
      <c r="F14" s="29" t="n">
        <v>9</v>
      </c>
      <c r="G14" s="29" t="n">
        <v>2</v>
      </c>
      <c r="H14" s="30" t="n">
        <f aca="false">IF(OR(E14="",IF(G14&lt;&gt;"",G14,F14)=""),"",IF(G14&lt;&gt;"",G14,F14)-E14)</f>
        <v>-238</v>
      </c>
      <c r="I14" s="31" t="n">
        <f aca="false">IF(OR(H14="",E14=0),"",H14/E14)</f>
        <v>-0.991666666666667</v>
      </c>
      <c r="J14" s="32" t="str">
        <f aca="false">IF(H14="","",IF(H14=0,"No change",IF((H14&lt;0)=(C14="Lower"),"Better","Worse")))</f>
        <v>Better</v>
      </c>
      <c r="K14" s="33" t="s">
        <v>122</v>
      </c>
      <c r="L14" s="34" t="s">
        <v>31</v>
      </c>
      <c r="M14" s="35"/>
    </row>
    <row r="15" customFormat="false" ht="36" hidden="false" customHeight="true" outlineLevel="0" collapsed="false">
      <c r="A15" s="36" t="s">
        <v>90</v>
      </c>
      <c r="B15" s="28" t="s">
        <v>91</v>
      </c>
      <c r="C15" s="28" t="s">
        <v>92</v>
      </c>
      <c r="D15" s="28" t="s">
        <v>35</v>
      </c>
      <c r="E15" s="29" t="n">
        <v>62</v>
      </c>
      <c r="F15" s="29" t="n">
        <v>64</v>
      </c>
      <c r="G15" s="29" t="n">
        <v>70</v>
      </c>
      <c r="H15" s="37"/>
      <c r="I15" s="37"/>
      <c r="J15" s="37"/>
      <c r="K15" s="37"/>
      <c r="L15" s="34" t="s">
        <v>93</v>
      </c>
      <c r="M15" s="35"/>
    </row>
    <row r="16" customFormat="false" ht="36" hidden="false" customHeight="true" outlineLevel="0" collapsed="false">
      <c r="A16" s="36" t="s">
        <v>94</v>
      </c>
      <c r="B16" s="28" t="s">
        <v>91</v>
      </c>
      <c r="C16" s="28" t="s">
        <v>92</v>
      </c>
      <c r="D16" s="28" t="s">
        <v>35</v>
      </c>
      <c r="E16" s="29" t="n">
        <v>11</v>
      </c>
      <c r="F16" s="29" t="n">
        <v>7</v>
      </c>
      <c r="G16" s="29" t="n">
        <v>5</v>
      </c>
      <c r="H16" s="37"/>
      <c r="I16" s="37"/>
      <c r="J16" s="37"/>
      <c r="K16" s="37"/>
      <c r="L16" s="34" t="s">
        <v>95</v>
      </c>
      <c r="M16" s="35"/>
    </row>
    <row r="17" customFormat="false" ht="36" hidden="false" customHeight="true" outlineLevel="0" collapsed="false">
      <c r="A17" s="27" t="s">
        <v>33</v>
      </c>
      <c r="B17" s="28" t="s">
        <v>34</v>
      </c>
      <c r="C17" s="28" t="s">
        <v>24</v>
      </c>
      <c r="D17" s="28" t="s">
        <v>96</v>
      </c>
      <c r="E17" s="38" t="n">
        <f aca="false">IF(OR(E15="",E16=""),"",IF(E15=0,"",E16/E15))</f>
        <v>0.17741935483871</v>
      </c>
      <c r="F17" s="38" t="n">
        <f aca="false">IF(OR(F15="",F16=""),"",IF(F15=0,"",F16/F15))</f>
        <v>0.109375</v>
      </c>
      <c r="G17" s="38" t="n">
        <f aca="false">IF(OR(G15="",G16=""),"",IF(G15=0,"",G16/G15))</f>
        <v>0.0714285714285714</v>
      </c>
      <c r="H17" s="39" t="n">
        <f aca="false">IF(OR(E17="",IF(G17&lt;&gt;"",G17,F17)=""),"",IF(G17&lt;&gt;"",G17,F17)-E17)</f>
        <v>-0.105990783410138</v>
      </c>
      <c r="I17" s="31" t="n">
        <f aca="false">IF(OR(H17="",E17=0),"",H17/E17)</f>
        <v>-0.597402597402598</v>
      </c>
      <c r="J17" s="32" t="str">
        <f aca="false">IF(H17="","",IF(H17=0,"No change",IF((H17&lt;0)=(C17="Lower"),"Better","Worse")))</f>
        <v>Better</v>
      </c>
      <c r="K17" s="33" t="s">
        <v>122</v>
      </c>
      <c r="L17" s="34" t="s">
        <v>97</v>
      </c>
      <c r="M17" s="35"/>
    </row>
    <row r="18" customFormat="false" ht="36" hidden="false" customHeight="true" outlineLevel="0" collapsed="false">
      <c r="A18" s="27" t="s">
        <v>38</v>
      </c>
      <c r="B18" s="28" t="s">
        <v>39</v>
      </c>
      <c r="C18" s="28" t="s">
        <v>24</v>
      </c>
      <c r="D18" s="28" t="s">
        <v>40</v>
      </c>
      <c r="E18" s="40" t="n">
        <v>850</v>
      </c>
      <c r="F18" s="40" t="n">
        <v>790</v>
      </c>
      <c r="G18" s="40" t="n">
        <v>690</v>
      </c>
      <c r="H18" s="30" t="n">
        <f aca="false">IF(OR(E18="",IF(G18&lt;&gt;"",G18,F18)=""),"",IF(G18&lt;&gt;"",G18,F18)-E18)</f>
        <v>-160</v>
      </c>
      <c r="I18" s="31" t="n">
        <f aca="false">IF(OR(H18="",E18=0),"",H18/E18)</f>
        <v>-0.188235294117647</v>
      </c>
      <c r="J18" s="32" t="str">
        <f aca="false">IF(H18="","",IF(H18=0,"No change",IF((H18&lt;0)=(C18="Lower"),"Better","Worse")))</f>
        <v>Better</v>
      </c>
      <c r="K18" s="33" t="s">
        <v>122</v>
      </c>
      <c r="L18" s="34" t="s">
        <v>41</v>
      </c>
      <c r="M18" s="35"/>
    </row>
    <row r="19" customFormat="false" ht="36" hidden="false" customHeight="true" outlineLevel="0" collapsed="false">
      <c r="A19" s="27" t="s">
        <v>43</v>
      </c>
      <c r="B19" s="28" t="s">
        <v>44</v>
      </c>
      <c r="C19" s="28" t="s">
        <v>45</v>
      </c>
      <c r="D19" s="28" t="s">
        <v>35</v>
      </c>
      <c r="E19" s="29" t="n">
        <v>44</v>
      </c>
      <c r="F19" s="29" t="n">
        <v>51</v>
      </c>
      <c r="G19" s="29" t="n">
        <v>58</v>
      </c>
      <c r="H19" s="30" t="n">
        <f aca="false">IF(OR(E19="",IF(G19&lt;&gt;"",G19,F19)=""),"",IF(G19&lt;&gt;"",G19,F19)-E19)</f>
        <v>14</v>
      </c>
      <c r="I19" s="31" t="n">
        <f aca="false">IF(OR(H19="",E19=0),"",H19/E19)</f>
        <v>0.318181818181818</v>
      </c>
      <c r="J19" s="32" t="str">
        <f aca="false">IF(H19="","",IF(H19=0,"No change",IF((H19&lt;0)=(C19="Lower"),"Better","Worse")))</f>
        <v>Better</v>
      </c>
      <c r="K19" s="33" t="s">
        <v>122</v>
      </c>
      <c r="L19" s="34" t="s">
        <v>46</v>
      </c>
      <c r="M19" s="35"/>
    </row>
    <row r="20" customFormat="false" ht="15" hidden="false" customHeight="false" outlineLevel="0" collapsed="false">
      <c r="A20" s="24" t="s">
        <v>98</v>
      </c>
    </row>
    <row r="22" customFormat="false" ht="21.75" hidden="false" customHeight="true" outlineLevel="0" collapsed="false">
      <c r="A22" s="4" t="s">
        <v>99</v>
      </c>
      <c r="B22" s="4"/>
      <c r="C22" s="4"/>
      <c r="D22" s="4"/>
      <c r="E22" s="4"/>
      <c r="F22" s="4"/>
      <c r="G22" s="4"/>
      <c r="H22" s="4"/>
      <c r="I22" s="4"/>
      <c r="J22" s="4"/>
      <c r="K22" s="4"/>
      <c r="L22" s="4"/>
      <c r="M22" s="4"/>
    </row>
    <row r="23" customFormat="false" ht="15" hidden="false" customHeight="false" outlineLevel="0" collapsed="false">
      <c r="A23" s="20" t="s">
        <v>52</v>
      </c>
      <c r="B23" s="19" t="str">
        <f aca="false">IF(B4="","",B4)</f>
        <v>Example dental clinic (made up)</v>
      </c>
      <c r="C23" s="19"/>
      <c r="D23" s="19"/>
      <c r="F23" s="22" t="s">
        <v>53</v>
      </c>
      <c r="G23" s="22"/>
      <c r="H23" s="19" t="str">
        <f aca="false">IF(B5="","",B5)</f>
        <v>Clinic</v>
      </c>
      <c r="I23" s="19"/>
    </row>
    <row r="24" customFormat="false" ht="15" hidden="false" customHeight="false" outlineLevel="0" collapsed="false">
      <c r="A24" s="20" t="s">
        <v>100</v>
      </c>
      <c r="B24" s="19" t="str">
        <f aca="false">IF(B6="","",B6)</f>
        <v>Missed-call recovery + reminders</v>
      </c>
      <c r="C24" s="19"/>
      <c r="D24" s="19"/>
      <c r="F24" s="22" t="s">
        <v>101</v>
      </c>
      <c r="G24" s="22"/>
      <c r="H24" s="41" t="n">
        <f aca="false">IF(B8="","",B8)</f>
        <v>46303</v>
      </c>
      <c r="I24" s="41"/>
    </row>
    <row r="25" customFormat="false" ht="15" hidden="false" customHeight="false" outlineLevel="0" collapsed="false">
      <c r="B25" s="42" t="s">
        <v>102</v>
      </c>
      <c r="C25" s="42" t="s">
        <v>103</v>
      </c>
    </row>
    <row r="26" customFormat="false" ht="15" hidden="false" customHeight="false" outlineLevel="0" collapsed="false">
      <c r="A26" s="43" t="s">
        <v>16</v>
      </c>
      <c r="B26" s="44" t="s">
        <v>104</v>
      </c>
      <c r="C26" s="44" t="s">
        <v>105</v>
      </c>
      <c r="D26" s="44" t="s">
        <v>83</v>
      </c>
      <c r="E26" s="45" t="s">
        <v>106</v>
      </c>
      <c r="F26" s="45"/>
      <c r="G26" s="45"/>
      <c r="H26" s="45"/>
      <c r="I26" s="45"/>
      <c r="J26" s="45"/>
      <c r="K26" s="45"/>
      <c r="L26" s="45"/>
      <c r="M26" s="45"/>
    </row>
    <row r="27" customFormat="false" ht="19.5" hidden="false" customHeight="true" outlineLevel="0" collapsed="false">
      <c r="A27" s="46" t="str">
        <f aca="false">A13</f>
        <v>Missed calls a week</v>
      </c>
      <c r="B27" s="47" t="n">
        <f aca="false">IF(E13="","",E13)</f>
        <v>38</v>
      </c>
      <c r="C27" s="48" t="n">
        <f aca="false">IF(G13="","",G13)</f>
        <v>6</v>
      </c>
      <c r="D27" s="49" t="n">
        <f aca="false">IF(OR(B27="",C27="",B27=0),"",C27/B27-1)</f>
        <v>-0.842105263157895</v>
      </c>
      <c r="E27" s="50" t="str">
        <f aca="false">IF(D27="","",A27&amp;": "&amp;TEXT(B27,"0")&amp;" → "&amp;TEXT(C27,"0")&amp;" calls  ("&amp;TEXT(D27,"+0%;-0%;0%")&amp;")")</f>
        <v>Missed calls a week: 38 → 6 calls  (-84%)</v>
      </c>
      <c r="F27" s="50"/>
      <c r="G27" s="50"/>
      <c r="H27" s="50"/>
      <c r="I27" s="50"/>
      <c r="J27" s="50"/>
      <c r="K27" s="50"/>
      <c r="L27" s="50"/>
      <c r="M27" s="50"/>
    </row>
    <row r="28" customFormat="false" ht="19.5" hidden="false" customHeight="true" outlineLevel="0" collapsed="false">
      <c r="A28" s="46" t="str">
        <f aca="false">A14</f>
        <v>First reply time (median)</v>
      </c>
      <c r="B28" s="47" t="n">
        <f aca="false">IF(E14="","",E14)</f>
        <v>240</v>
      </c>
      <c r="C28" s="48" t="n">
        <f aca="false">IF(G14="","",G14)</f>
        <v>2</v>
      </c>
      <c r="D28" s="49" t="n">
        <f aca="false">IF(OR(B28="",C28="",B28=0),"",C28/B28-1)</f>
        <v>-0.991666666666667</v>
      </c>
      <c r="E28" s="50" t="str">
        <f aca="false">IF(D28="","",A28&amp;": "&amp;TEXT(B28,"0")&amp;" → "&amp;TEXT(C28,"0")&amp;" min  ("&amp;TEXT(D28,"+0%;-0%;0%")&amp;")")</f>
        <v>First reply time (median): 240 → 2 min  (-99%)</v>
      </c>
      <c r="F28" s="50"/>
      <c r="G28" s="50"/>
      <c r="H28" s="50"/>
      <c r="I28" s="50"/>
      <c r="J28" s="50"/>
      <c r="K28" s="50"/>
      <c r="L28" s="50"/>
      <c r="M28" s="50"/>
    </row>
    <row r="29" customFormat="false" ht="19.5" hidden="false" customHeight="true" outlineLevel="0" collapsed="false">
      <c r="A29" s="46" t="str">
        <f aca="false">A17</f>
        <v>No-show rate</v>
      </c>
      <c r="B29" s="51" t="n">
        <f aca="false">IF(E17="","",E17)</f>
        <v>0.17741935483871</v>
      </c>
      <c r="C29" s="52" t="n">
        <f aca="false">IF(G17="","",G17)</f>
        <v>0.0714285714285714</v>
      </c>
      <c r="D29" s="49" t="n">
        <f aca="false">IF(OR(B29="",C29="",B29=0),"",C29/B29-1)</f>
        <v>-0.597402597402597</v>
      </c>
      <c r="E29" s="50" t="str">
        <f aca="false">IF(D29="","",A29&amp;": "&amp;TEXT(B29,"0%")&amp;" → "&amp;TEXT(C29,"0%")&amp;"  ("&amp;TEXT(D29,"+0%;-0%;0%")&amp;")")</f>
        <v>No-show rate: 18% → 7%  (-60%)</v>
      </c>
      <c r="F29" s="50"/>
      <c r="G29" s="50"/>
      <c r="H29" s="50"/>
      <c r="I29" s="50"/>
      <c r="J29" s="50"/>
      <c r="K29" s="50"/>
      <c r="L29" s="50"/>
      <c r="M29" s="50"/>
    </row>
    <row r="30" customFormat="false" ht="19.5" hidden="false" customHeight="true" outlineLevel="0" collapsed="false">
      <c r="A30" s="46" t="str">
        <f aca="false">A18</f>
        <v>Dormant list size</v>
      </c>
      <c r="B30" s="53" t="n">
        <f aca="false">IF(E18="","",E18)</f>
        <v>850</v>
      </c>
      <c r="C30" s="54" t="n">
        <f aca="false">IF(G18="","",G18)</f>
        <v>690</v>
      </c>
      <c r="D30" s="49" t="n">
        <f aca="false">IF(OR(B30="",C30="",B30=0),"",C30/B30-1)</f>
        <v>-0.188235294117647</v>
      </c>
      <c r="E30" s="50" t="str">
        <f aca="false">IF(D30="","",A30&amp;": "&amp;TEXT(B30,"#,##0")&amp;" → "&amp;TEXT(C30,"#,##0")&amp;" contacts  ("&amp;TEXT(D30,"+0%;-0%;0%")&amp;")")</f>
        <v>Dormant list size: 850 → 690 contacts  (-19%)</v>
      </c>
      <c r="F30" s="50"/>
      <c r="G30" s="50"/>
      <c r="H30" s="50"/>
      <c r="I30" s="50"/>
      <c r="J30" s="50"/>
      <c r="K30" s="50"/>
      <c r="L30" s="50"/>
      <c r="M30" s="50"/>
    </row>
    <row r="31" customFormat="false" ht="19.5" hidden="false" customHeight="true" outlineLevel="0" collapsed="false">
      <c r="A31" s="46" t="str">
        <f aca="false">A19</f>
        <v>Bookings a week</v>
      </c>
      <c r="B31" s="47" t="n">
        <f aca="false">IF(E19="","",E19)</f>
        <v>44</v>
      </c>
      <c r="C31" s="48" t="n">
        <f aca="false">IF(G19="","",G19)</f>
        <v>58</v>
      </c>
      <c r="D31" s="49" t="n">
        <f aca="false">IF(OR(B31="",C31="",B31=0),"",C31/B31-1)</f>
        <v>0.318181818181818</v>
      </c>
      <c r="E31" s="50" t="str">
        <f aca="false">IF(D31="","",A31&amp;": "&amp;TEXT(B31,"0")&amp;" → "&amp;TEXT(C31,"0")&amp;" bookings  ("&amp;TEXT(D31,"+0%;-0%;0%")&amp;")")</f>
        <v>Bookings a week: 44 → 58 bookings  (+32%)</v>
      </c>
      <c r="F31" s="50"/>
      <c r="G31" s="50"/>
      <c r="H31" s="50"/>
      <c r="I31" s="50"/>
      <c r="J31" s="50"/>
      <c r="K31" s="50"/>
      <c r="L31" s="50"/>
      <c r="M31" s="50"/>
    </row>
    <row r="33" customFormat="false" ht="15" hidden="false" customHeight="false" outlineLevel="0" collapsed="false">
      <c r="A33" s="20" t="s">
        <v>107</v>
      </c>
      <c r="B33" s="55" t="str">
        <f aca="false">IF(COUNT(C27:C31)=5,"Yes","No, "&amp;(5-COUNT(C27:C31))&amp;" missing")</f>
        <v>Yes</v>
      </c>
      <c r="C33" s="55"/>
      <c r="D33" s="55"/>
    </row>
    <row r="34" customFormat="false" ht="15" hidden="false" customHeight="false" outlineLevel="0" collapsed="false">
      <c r="A34" s="20" t="s">
        <v>108</v>
      </c>
      <c r="B34" s="55" t="str">
        <f aca="false">IF(COUNTIF(K13:K19,"Yes")=5,"Yes","Not yet ("&amp;COUNTIF(K13:K19,"Yes")&amp;" of 5)")</f>
        <v>Yes</v>
      </c>
      <c r="C34" s="55"/>
      <c r="D34" s="55"/>
    </row>
    <row r="35" customFormat="false" ht="15" hidden="false" customHeight="false" outlineLevel="0" collapsed="false">
      <c r="A35" s="20" t="s">
        <v>79</v>
      </c>
      <c r="B35" s="55" t="str">
        <f aca="false">IF(H7="","Not recorded",H7)</f>
        <v>Yes</v>
      </c>
      <c r="C35" s="55"/>
      <c r="D35" s="55"/>
    </row>
    <row r="36" customFormat="false" ht="33.75" hidden="false" customHeight="true" outlineLevel="0" collapsed="false">
      <c r="A36" s="20" t="s">
        <v>109</v>
      </c>
      <c r="B36" s="56" t="s">
        <v>124</v>
      </c>
      <c r="C36" s="56"/>
      <c r="D36" s="56"/>
      <c r="E36" s="56"/>
      <c r="F36" s="56"/>
      <c r="G36" s="56"/>
      <c r="H36" s="56"/>
      <c r="I36" s="56"/>
      <c r="J36" s="56"/>
      <c r="K36" s="56"/>
      <c r="L36" s="56"/>
      <c r="M36" s="56"/>
    </row>
    <row r="37" customFormat="false" ht="15" hidden="false" customHeight="false" outlineLevel="0" collapsed="false">
      <c r="A37" s="20" t="s">
        <v>110</v>
      </c>
      <c r="B37" s="19" t="str">
        <f aca="false">IF(AND(B33="Yes",B34="Yes",B35="Yes"),"Ready, send it","Not yet")</f>
        <v>Ready, send it</v>
      </c>
      <c r="C37" s="19"/>
      <c r="D37" s="19"/>
      <c r="F37" s="24" t="s">
        <v>111</v>
      </c>
    </row>
  </sheetData>
  <mergeCells count="36">
    <mergeCell ref="A1:M1"/>
    <mergeCell ref="A2:M2"/>
    <mergeCell ref="B4:D4"/>
    <mergeCell ref="F4:G4"/>
    <mergeCell ref="H4:I4"/>
    <mergeCell ref="B5:D5"/>
    <mergeCell ref="F5:G5"/>
    <mergeCell ref="H5:I5"/>
    <mergeCell ref="B6:D6"/>
    <mergeCell ref="F6:G6"/>
    <mergeCell ref="H6:I6"/>
    <mergeCell ref="B7:D7"/>
    <mergeCell ref="F7:G7"/>
    <mergeCell ref="H7:I7"/>
    <mergeCell ref="B8:D8"/>
    <mergeCell ref="F8:G8"/>
    <mergeCell ref="H8:I8"/>
    <mergeCell ref="A10:M10"/>
    <mergeCell ref="A22:M22"/>
    <mergeCell ref="B23:D23"/>
    <mergeCell ref="F23:G23"/>
    <mergeCell ref="H23:I23"/>
    <mergeCell ref="B24:D24"/>
    <mergeCell ref="F24:G24"/>
    <mergeCell ref="H24:I24"/>
    <mergeCell ref="E26:M26"/>
    <mergeCell ref="E27:M27"/>
    <mergeCell ref="E28:M28"/>
    <mergeCell ref="E29:M29"/>
    <mergeCell ref="E30:M30"/>
    <mergeCell ref="E31:M31"/>
    <mergeCell ref="B33:D33"/>
    <mergeCell ref="B34:D34"/>
    <mergeCell ref="B35:D35"/>
    <mergeCell ref="B36:M36"/>
    <mergeCell ref="B37:D37"/>
  </mergeCells>
  <conditionalFormatting sqref="J13:J19">
    <cfRule type="cellIs" priority="2" operator="equal" aboveAverage="0" equalAverage="0" bottom="0" percent="0" rank="0" text="" dxfId="0">
      <formula>"Better"</formula>
    </cfRule>
    <cfRule type="cellIs" priority="3" operator="equal" aboveAverage="0" equalAverage="0" bottom="0" percent="0" rank="0" text="" dxfId="1">
      <formula>"Worse"</formula>
    </cfRule>
  </conditionalFormatting>
  <conditionalFormatting sqref="D27:D31">
    <cfRule type="expression" priority="4" aboveAverage="0" equalAverage="0" bottom="0" percent="0" rank="0" text="" dxfId="2">
      <formula>AND(D27&lt;&gt;"",OR(AND(D27&lt;0,C13="Lower"),AND(D27&gt;0,C13="Higher")))</formula>
    </cfRule>
  </conditionalFormatting>
  <conditionalFormatting sqref="B37">
    <cfRule type="cellIs" priority="5" operator="equal" aboveAverage="0" equalAverage="0" bottom="0" percent="0" rank="0" text="" dxfId="0">
      <formula>"Ready, send it"</formula>
    </cfRule>
  </conditionalFormatting>
  <dataValidations count="2">
    <dataValidation allowBlank="true" errorStyle="stop" operator="between" showDropDown="false" showErrorMessage="false" showInputMessage="false" sqref="K13:K14 K17:K19" type="list">
      <formula1>"Yes,No"</formula1>
      <formula2>0</formula2>
    </dataValidation>
    <dataValidation allowBlank="true" errorStyle="stop" operator="between" showDropDown="false" showErrorMessage="false" showInputMessage="false" sqref="H7" type="list">
      <formula1>"Yes,No,Pending"</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2026-09-27T22:20:13Z</dcterms:created>
  <dc:creator>openpyxl</dc:creator>
  <dc:description/>
  <dc:language>en-US</dc:language>
  <cp:lastModifiedBy/>
  <dcterms:modified xsi:type="dcterms:W3CDTF">2026-09-27T22:20:13Z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